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reersourceflorida-my.sharepoint.com/personal/bpowell_careersourceflorida_com1/Documents/MyDocuments/Analytics/Letter Grades/Documents/"/>
    </mc:Choice>
  </mc:AlternateContent>
  <xr:revisionPtr revIDLastSave="0" documentId="8_{C51EF02F-AF1A-4EEF-B487-585BF1A29DFF}" xr6:coauthVersionLast="47" xr6:coauthVersionMax="47" xr10:uidLastSave="{00000000-0000-0000-0000-000000000000}"/>
  <bookViews>
    <workbookView xWindow="-108" yWindow="-108" windowWidth="30936" windowHeight="16776" firstSheet="1" activeTab="1" xr2:uid="{00000000-000D-0000-FFFF-FFFF00000000}"/>
  </bookViews>
  <sheets>
    <sheet name="Data" sheetId="1" state="hidden" r:id="rId1"/>
    <sheet name="Dates" sheetId="4" r:id="rId2"/>
  </sheets>
  <definedNames>
    <definedName name="_ftn1" localSheetId="1">Dates!#REF!</definedName>
    <definedName name="_ftn2" localSheetId="1">Dates!#REF!</definedName>
    <definedName name="_ftn3" localSheetId="1">Dates!#REF!</definedName>
    <definedName name="_ftnref1" localSheetId="1">Dates!#REF!</definedName>
    <definedName name="_ftnref2" localSheetId="1">Dates!#REF!</definedName>
    <definedName name="_ftnref3" localSheetId="1">Dates!#REF!</definedName>
    <definedName name="_xlnm.Print_Area" localSheetId="1">Dates!$A$1:$Q$71</definedName>
    <definedName name="_xlnm.Print_Titles" localSheetId="1">Dates!$41:$43</definedName>
    <definedName name="QTR_END">Data!$A:$A</definedName>
    <definedName name="Quarter" localSheetId="1">Dates!$L$3</definedName>
    <definedName name="Quar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4" l="1"/>
  <c r="N36" i="4"/>
  <c r="P21" i="4"/>
  <c r="N29" i="4"/>
  <c r="P35" i="4"/>
  <c r="N35" i="4"/>
  <c r="P29" i="4"/>
  <c r="P34" i="4"/>
  <c r="N34" i="4"/>
  <c r="P33" i="4"/>
  <c r="N33" i="4"/>
  <c r="P32" i="4"/>
  <c r="N32" i="4"/>
  <c r="P31" i="4"/>
  <c r="N31" i="4"/>
  <c r="G41" i="4"/>
  <c r="H41" i="4" s="1"/>
  <c r="F41" i="4"/>
  <c r="E43" i="4" s="1"/>
  <c r="E41" i="4"/>
  <c r="P38" i="4"/>
  <c r="N38" i="4"/>
  <c r="P37" i="4"/>
  <c r="N37" i="4"/>
  <c r="P28" i="4"/>
  <c r="N28" i="4"/>
  <c r="P27" i="4"/>
  <c r="N27" i="4"/>
  <c r="P26" i="4"/>
  <c r="N26" i="4"/>
  <c r="P25" i="4"/>
  <c r="N25" i="4"/>
  <c r="P24" i="4"/>
  <c r="N24" i="4"/>
  <c r="P23" i="4"/>
  <c r="N23" i="4"/>
  <c r="P22" i="4"/>
  <c r="N21" i="4" s="1"/>
  <c r="P20" i="4"/>
  <c r="N20" i="4" s="1"/>
  <c r="P19" i="4"/>
  <c r="N19" i="4" s="1"/>
  <c r="P18" i="4"/>
  <c r="N18" i="4" s="1"/>
  <c r="P17" i="4"/>
  <c r="N17" i="4"/>
  <c r="P16" i="4"/>
  <c r="N16" i="4" s="1"/>
  <c r="P15" i="4"/>
  <c r="N15" i="4"/>
  <c r="P13" i="4"/>
  <c r="N13" i="4"/>
  <c r="P12" i="4"/>
  <c r="N12" i="4"/>
  <c r="P11" i="4"/>
  <c r="N11" i="4"/>
  <c r="P10" i="4"/>
  <c r="N10" i="4"/>
  <c r="P9" i="4"/>
  <c r="N9" i="4"/>
  <c r="N6" i="4"/>
  <c r="K6" i="4"/>
  <c r="N5" i="4"/>
  <c r="K5" i="4"/>
  <c r="N22" i="4" l="1"/>
  <c r="F43" i="4"/>
  <c r="G43" i="4"/>
  <c r="I41" i="4"/>
  <c r="H43" i="4" l="1"/>
  <c r="J41" i="4"/>
  <c r="I43" i="4" l="1"/>
  <c r="K41" i="4"/>
  <c r="L41" i="4" l="1"/>
  <c r="J43" i="4"/>
  <c r="M41" i="4" l="1"/>
  <c r="K43" i="4"/>
  <c r="N41" i="4" l="1"/>
  <c r="L43" i="4"/>
  <c r="O41" i="4" l="1"/>
  <c r="M43" i="4"/>
  <c r="N43" i="4" l="1"/>
  <c r="P41" i="4"/>
  <c r="O43" i="4" l="1"/>
  <c r="Q41" i="4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P43" i="4" l="1"/>
  <c r="R41" i="4"/>
  <c r="Q43" i="4" s="1"/>
</calcChain>
</file>

<file path=xl/sharedStrings.xml><?xml version="1.0" encoding="utf-8"?>
<sst xmlns="http://schemas.openxmlformats.org/spreadsheetml/2006/main" count="102" uniqueCount="86">
  <si>
    <t>Start</t>
  </si>
  <si>
    <t>End</t>
  </si>
  <si>
    <t>-</t>
  </si>
  <si>
    <t>Measure / Cohort Date</t>
  </si>
  <si>
    <t>Measure 1 Denominator</t>
  </si>
  <si>
    <t>Measure 1 Numerator</t>
  </si>
  <si>
    <t>Measure 2 Numerator</t>
  </si>
  <si>
    <t>Measure 2 Denominator</t>
  </si>
  <si>
    <t>Measure 3 Participant Report</t>
  </si>
  <si>
    <t>Measure 4 Numerator</t>
  </si>
  <si>
    <t>Measure 4 Denominator</t>
  </si>
  <si>
    <t>Measure 5 Numerator</t>
  </si>
  <si>
    <t>Measure 5 Denominator</t>
  </si>
  <si>
    <t>Measure 7 Numerator</t>
  </si>
  <si>
    <t>Measure 7 Denominator</t>
  </si>
  <si>
    <t>Extra Credit Numerator</t>
  </si>
  <si>
    <t>Extra Credit Denominator</t>
  </si>
  <si>
    <t>Participants With Increased Earnings</t>
  </si>
  <si>
    <t>Reduction in Public Assistance</t>
  </si>
  <si>
    <t>Participants in Work-Related Training</t>
  </si>
  <si>
    <t>Year-Over-Year Business Penetration</t>
  </si>
  <si>
    <t>Completion-to-Funding Ratio</t>
  </si>
  <si>
    <t>Continued Repeat Business</t>
  </si>
  <si>
    <t>Measure #</t>
  </si>
  <si>
    <t>Name</t>
  </si>
  <si>
    <t>Definition</t>
  </si>
  <si>
    <t>Letter Grade Data Cohorts for Quarter Ending:</t>
  </si>
  <si>
    <t>Relevant Periods of Exiters, Participants and Employer Work Sites Served to be Included in:</t>
  </si>
  <si>
    <t>Employment and Training Outcomes</t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</si>
  <si>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Exiters from the denominator with higher wages in the 2nd quarter after exit than the 2nd quarter prior to participation.</t>
    </r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</si>
  <si>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Exiters from the denominator no longer receiving SNAP and TANF benefits in the 4th quarter after program exit.</t>
    </r>
  </si>
  <si>
    <r>
      <rPr>
        <b/>
        <sz val="8"/>
        <rFont val="Arial"/>
        <family val="2"/>
      </rPr>
      <t>Denominator:</t>
    </r>
    <r>
      <rPr>
        <sz val="8"/>
        <rFont val="Arial"/>
        <family val="2"/>
      </rPr>
      <t xml:space="preserve"> Number of WIOA Primary Indicators of Performance (WIOA Adult, DW, Youth, and Wagner-Peyser programs).</t>
    </r>
  </si>
  <si>
    <t>Federal Reports: ETA 9173</t>
  </si>
  <si>
    <r>
      <rPr>
        <b/>
        <sz val="8"/>
        <rFont val="Arial"/>
        <family val="2"/>
      </rPr>
      <t xml:space="preserve">Denominator: </t>
    </r>
    <r>
      <rPr>
        <sz val="8"/>
        <rFont val="Arial"/>
        <family val="2"/>
      </rPr>
      <t>Distinct SNAP, WT, WIOA Grants, Adult, DW, Youth, NDWG, WP and TAA program participants. (Participants count only once.)</t>
    </r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</si>
  <si>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Participants from the denominator enrolled in training or work experience activities.</t>
    </r>
  </si>
  <si>
    <t xml:space="preserve">Employ Florida Codes Included </t>
  </si>
  <si>
    <r>
      <rPr>
        <b/>
        <sz val="8"/>
        <rFont val="Arial"/>
        <family val="2"/>
      </rPr>
      <t xml:space="preserve">Denominator: </t>
    </r>
    <r>
      <rPr>
        <sz val="8"/>
        <rFont val="Arial"/>
        <family val="2"/>
      </rPr>
      <t>Distinct employer worksites served in the prior three years from the current reporting period.</t>
    </r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</si>
  <si>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Employer worksites from the denominator served in the current reporting period.</t>
    </r>
  </si>
  <si>
    <t>Extra Credit</t>
  </si>
  <si>
    <t>Serving Individuals on Public Assistance</t>
  </si>
  <si>
    <r>
      <rPr>
        <b/>
        <sz val="8"/>
        <rFont val="Arial"/>
        <family val="2"/>
      </rPr>
      <t>Denominator:</t>
    </r>
    <r>
      <rPr>
        <sz val="8"/>
        <rFont val="Arial"/>
        <family val="2"/>
      </rPr>
      <t xml:space="preserve"> Distinct SNAP, WT, Adult, DW, Youth and WP program participants. (Participants count only once.)</t>
    </r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</si>
  <si>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Participants from the denominator receiving SNAP or TANF benefits during participation.</t>
    </r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</si>
  <si>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Number of  Indicators from the denominator with at least 90% of its negotiated target met.</t>
    </r>
  </si>
  <si>
    <t xml:space="preserve">Program Year: </t>
  </si>
  <si>
    <t xml:space="preserve">Quarter: </t>
  </si>
  <si>
    <t xml:space="preserve">Federal Fiscal Year: </t>
  </si>
  <si>
    <r>
      <rPr>
        <b/>
        <sz val="8"/>
        <rFont val="Arial"/>
        <family val="2"/>
      </rPr>
      <t>Denominator:</t>
    </r>
    <r>
      <rPr>
        <sz val="8"/>
        <rFont val="Arial"/>
        <family val="2"/>
      </rPr>
      <t xml:space="preserve"> Distinct exiters from WIOA Grants, Adult, Dislocated Worker (DW) and Wagner-Peyser (WP) programs. (Exiters count only once.)</t>
    </r>
  </si>
  <si>
    <r>
      <t xml:space="preserve"> &lt;--  </t>
    </r>
    <r>
      <rPr>
        <sz val="10"/>
        <rFont val="Arial"/>
        <family val="2"/>
      </rPr>
      <t>Click on cell to change ending quarter.</t>
    </r>
  </si>
  <si>
    <t xml:space="preserve">   Employment Rate Q2 After Exit</t>
  </si>
  <si>
    <t xml:space="preserve">   Median Earning Q2 After Exit</t>
  </si>
  <si>
    <t xml:space="preserve">   Employment Rate Q4 After Exit</t>
  </si>
  <si>
    <t xml:space="preserve">   Credential Attainment Rate</t>
  </si>
  <si>
    <t xml:space="preserve">   Measurable Skills Gains (participants)</t>
  </si>
  <si>
    <t xml:space="preserve">    Previous Year</t>
  </si>
  <si>
    <t xml:space="preserve">    Current Year</t>
  </si>
  <si>
    <r>
      <rPr>
        <b/>
        <i/>
        <sz val="8"/>
        <rFont val="Arial"/>
        <family val="2"/>
      </rPr>
      <t xml:space="preserve">    Denominator:</t>
    </r>
    <r>
      <rPr>
        <i/>
        <sz val="8"/>
        <rFont val="Arial"/>
        <family val="2"/>
      </rPr>
      <t xml:space="preserve"> Active employer worksites in Employ Florida for local board</t>
    </r>
  </si>
  <si>
    <r>
      <rPr>
        <b/>
        <i/>
        <sz val="8"/>
        <rFont val="Arial"/>
        <family val="2"/>
      </rPr>
      <t xml:space="preserve">    Numerator: </t>
    </r>
    <r>
      <rPr>
        <i/>
        <sz val="8"/>
        <rFont val="Arial"/>
        <family val="2"/>
      </rPr>
      <t>Employer worksites from the denominator served.</t>
    </r>
  </si>
  <si>
    <r>
      <t xml:space="preserve">    </t>
    </r>
    <r>
      <rPr>
        <b/>
        <i/>
        <sz val="8"/>
        <rFont val="Arial"/>
        <family val="2"/>
      </rPr>
      <t xml:space="preserve">Numerator: </t>
    </r>
    <r>
      <rPr>
        <i/>
        <sz val="8"/>
        <rFont val="Arial"/>
        <family val="2"/>
      </rPr>
      <t>Employer worksites from the denominator served.</t>
    </r>
  </si>
  <si>
    <r>
      <t xml:space="preserve">    </t>
    </r>
    <r>
      <rPr>
        <b/>
        <i/>
        <sz val="8"/>
        <rFont val="Arial"/>
        <family val="2"/>
      </rPr>
      <t>Denominator:</t>
    </r>
    <r>
      <rPr>
        <i/>
        <sz val="8"/>
        <rFont val="Arial"/>
        <family val="2"/>
      </rPr>
      <t xml:space="preserve"> Participants enrolled in education and training programs</t>
    </r>
  </si>
  <si>
    <r>
      <t xml:space="preserve">    </t>
    </r>
    <r>
      <rPr>
        <b/>
        <i/>
        <sz val="8"/>
        <rFont val="Arial"/>
        <family val="2"/>
      </rPr>
      <t>Numerator:</t>
    </r>
    <r>
      <rPr>
        <i/>
        <sz val="8"/>
        <rFont val="Arial"/>
        <family val="2"/>
      </rPr>
      <t xml:space="preserve"> Participants with measurable skill gains</t>
    </r>
  </si>
  <si>
    <r>
      <t xml:space="preserve">    </t>
    </r>
    <r>
      <rPr>
        <b/>
        <i/>
        <sz val="8"/>
        <rFont val="Arial"/>
        <family val="2"/>
      </rPr>
      <t>Denominator:</t>
    </r>
    <r>
      <rPr>
        <i/>
        <sz val="8"/>
        <rFont val="Arial"/>
        <family val="2"/>
      </rPr>
      <t xml:space="preserve"> Adult, Dislocated Worker and Youth program exiters who where enrolled in education and training programs</t>
    </r>
  </si>
  <si>
    <r>
      <t xml:space="preserve">    </t>
    </r>
    <r>
      <rPr>
        <b/>
        <i/>
        <sz val="8"/>
        <rFont val="Arial"/>
        <family val="2"/>
      </rPr>
      <t>Numerator:</t>
    </r>
    <r>
      <rPr>
        <i/>
        <sz val="8"/>
        <rFont val="Arial"/>
        <family val="2"/>
      </rPr>
      <t xml:space="preserve"> Attained credential</t>
    </r>
  </si>
  <si>
    <r>
      <t xml:space="preserve">    </t>
    </r>
    <r>
      <rPr>
        <b/>
        <i/>
        <sz val="8"/>
        <rFont val="Arial"/>
        <family val="2"/>
      </rPr>
      <t>Denominator:</t>
    </r>
    <r>
      <rPr>
        <i/>
        <sz val="8"/>
        <rFont val="Arial"/>
        <family val="2"/>
      </rPr>
      <t xml:space="preserve"> Adult, Dislocated Worker, Youth and Wagner-Peyser program exiters</t>
    </r>
  </si>
  <si>
    <r>
      <t xml:space="preserve">    </t>
    </r>
    <r>
      <rPr>
        <b/>
        <i/>
        <sz val="8"/>
        <rFont val="Arial"/>
        <family val="2"/>
      </rPr>
      <t>Numerator:</t>
    </r>
    <r>
      <rPr>
        <i/>
        <sz val="8"/>
        <rFont val="Arial"/>
        <family val="2"/>
      </rPr>
      <t xml:space="preserve"> Employed 4th quarter after exit</t>
    </r>
  </si>
  <si>
    <r>
      <t xml:space="preserve">    </t>
    </r>
    <r>
      <rPr>
        <b/>
        <i/>
        <sz val="8"/>
        <rFont val="Arial"/>
        <family val="2"/>
      </rPr>
      <t>Denominator:</t>
    </r>
    <r>
      <rPr>
        <i/>
        <sz val="8"/>
        <rFont val="Arial"/>
        <family val="2"/>
      </rPr>
      <t xml:space="preserve"> WIOA Adult, Dislocated Worker, Youth and Wagner-Peyser program exiters</t>
    </r>
  </si>
  <si>
    <r>
      <t xml:space="preserve">    </t>
    </r>
    <r>
      <rPr>
        <b/>
        <i/>
        <sz val="8"/>
        <rFont val="Arial"/>
        <family val="2"/>
      </rPr>
      <t>Numerator:</t>
    </r>
    <r>
      <rPr>
        <i/>
        <sz val="8"/>
        <rFont val="Arial"/>
        <family val="2"/>
      </rPr>
      <t xml:space="preserve"> Employed 2nd quarter after exit</t>
    </r>
  </si>
  <si>
    <r>
      <t xml:space="preserve">    </t>
    </r>
    <r>
      <rPr>
        <b/>
        <i/>
        <sz val="8"/>
        <rFont val="Arial"/>
        <family val="2"/>
      </rPr>
      <t>Not a Rate:</t>
    </r>
    <r>
      <rPr>
        <i/>
        <sz val="8"/>
        <rFont val="Arial"/>
        <family val="2"/>
      </rPr>
      <t xml:space="preserve"> Median quarterly wage 2nd quarter after exit</t>
    </r>
  </si>
  <si>
    <t xml:space="preserve">    Employment Rate Q2 After Exit Numerator</t>
  </si>
  <si>
    <t xml:space="preserve">    Employment Rate Q2 After Exit Denominator</t>
  </si>
  <si>
    <t xml:space="preserve">    Median Earning Q2 Numerator</t>
  </si>
  <si>
    <t xml:space="preserve">    Median Earning Q2 Denominator</t>
  </si>
  <si>
    <t xml:space="preserve">    Employment Rate Q4 Numerator</t>
  </si>
  <si>
    <t xml:space="preserve">    Employment Rate Q4 Denominator</t>
  </si>
  <si>
    <t xml:space="preserve">    Credential Attainment Q4 Numerator</t>
  </si>
  <si>
    <t xml:space="preserve">    Credential Attainment Q4 Denominator</t>
  </si>
  <si>
    <t xml:space="preserve">    Measurable Skills Gains Numerator</t>
  </si>
  <si>
    <t xml:space="preserve">    Measurable Skills Gains Denominator</t>
  </si>
  <si>
    <t xml:space="preserve">    Current Year Numerator</t>
  </si>
  <si>
    <t xml:space="preserve">    Current Year Denominator</t>
  </si>
  <si>
    <t xml:space="preserve">    Previous Year Numerator</t>
  </si>
  <si>
    <t xml:space="preserve">    Previous Year Denominator</t>
  </si>
  <si>
    <t>Measure 6 YOY Difference</t>
  </si>
  <si>
    <r>
      <rPr>
        <b/>
        <sz val="8"/>
        <rFont val="Arial"/>
        <family val="2"/>
      </rPr>
      <t>Numerator:</t>
    </r>
    <r>
      <rPr>
        <sz val="8"/>
        <rFont val="Arial"/>
        <family val="2"/>
      </rPr>
      <t xml:space="preserve"> Distinct WIOA Adult, DW, Youth, and WP program exiters. (Exiters count only once.)</t>
    </r>
  </si>
  <si>
    <r>
      <rPr>
        <b/>
        <sz val="8"/>
        <rFont val="Arial"/>
        <family val="2"/>
      </rPr>
      <t>Denominator:</t>
    </r>
    <r>
      <rPr>
        <sz val="8"/>
        <rFont val="Arial"/>
        <family val="2"/>
      </rPr>
      <t xml:space="preserve"> Local board share of WIOA Adult, DW, Supplemental WIOA DW, Youth, WP, RESEA and Veteran program year budget allocation.</t>
    </r>
  </si>
  <si>
    <t>Year over year difference in percentage points of active worksites served.</t>
  </si>
  <si>
    <r>
      <rPr>
        <b/>
        <sz val="8"/>
        <rFont val="Arial"/>
        <family val="2"/>
      </rPr>
      <t>Denominator:</t>
    </r>
    <r>
      <rPr>
        <sz val="8"/>
        <rFont val="Arial"/>
        <family val="2"/>
      </rPr>
      <t xml:space="preserve"> Distinct exiters by quarter from WIOA Grants, Adult, DW, Youth, Wagner-Peyser, SNAP E&amp;T and WT programs. (Exiters can count once per Qtr)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</si>
</sst>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theme="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579A3"/>
        <bgColor indexed="64"/>
      </patternFill>
    </fill>
    <fill>
      <patternFill patternType="solid">
        <fgColor rgb="FFB5397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43">
    <xf numFmtId="0" fontId="0" fillId="0" borderId="0" xfId="0"/>
    <xf numFmtId="14" fontId="0" fillId="0" borderId="0" xfId="0" applyNumberFormat="1"/>
    <xf numFmtId="0" fontId="0" fillId="2" borderId="7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Border="1" applyAlignment="1" applyProtection="1">
      <alignment horizontal="left"/>
    </xf>
    <xf numFmtId="14" fontId="0" fillId="0" borderId="0" xfId="0" applyNumberFormat="1" applyBorder="1" applyProtection="1"/>
    <xf numFmtId="0" fontId="0" fillId="4" borderId="7" xfId="0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3" borderId="3" xfId="0" applyFill="1" applyBorder="1" applyProtection="1"/>
    <xf numFmtId="0" fontId="0" fillId="3" borderId="13" xfId="0" applyFill="1" applyBorder="1" applyProtection="1"/>
    <xf numFmtId="0" fontId="5" fillId="6" borderId="3" xfId="0" applyFont="1" applyFill="1" applyBorder="1" applyAlignment="1" applyProtection="1">
      <alignment horizontal="left"/>
    </xf>
    <xf numFmtId="0" fontId="0" fillId="3" borderId="22" xfId="0" applyFill="1" applyBorder="1" applyProtection="1"/>
    <xf numFmtId="0" fontId="0" fillId="3" borderId="23" xfId="0" applyFill="1" applyBorder="1" applyProtection="1"/>
    <xf numFmtId="0" fontId="5" fillId="6" borderId="13" xfId="0" applyFont="1" applyFill="1" applyBorder="1" applyAlignment="1" applyProtection="1">
      <alignment horizontal="left"/>
    </xf>
    <xf numFmtId="0" fontId="0" fillId="3" borderId="26" xfId="0" applyFill="1" applyBorder="1" applyProtection="1"/>
    <xf numFmtId="0" fontId="0" fillId="3" borderId="32" xfId="0" applyFill="1" applyBorder="1" applyProtection="1"/>
    <xf numFmtId="0" fontId="5" fillId="6" borderId="32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3" borderId="37" xfId="0" applyFill="1" applyBorder="1" applyProtection="1"/>
    <xf numFmtId="0" fontId="0" fillId="3" borderId="38" xfId="0" applyFill="1" applyBorder="1" applyProtection="1"/>
    <xf numFmtId="0" fontId="0" fillId="3" borderId="39" xfId="0" applyFill="1" applyBorder="1" applyProtection="1"/>
    <xf numFmtId="0" fontId="0" fillId="0" borderId="0" xfId="0" applyAlignment="1" applyProtection="1"/>
    <xf numFmtId="0" fontId="5" fillId="7" borderId="3" xfId="0" applyFont="1" applyFill="1" applyBorder="1" applyAlignment="1" applyProtection="1">
      <alignment horizontal="left"/>
    </xf>
    <xf numFmtId="0" fontId="5" fillId="7" borderId="13" xfId="0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>
      <alignment horizontal="left" vertical="center" wrapText="1"/>
    </xf>
    <xf numFmtId="0" fontId="5" fillId="7" borderId="37" xfId="0" applyFont="1" applyFill="1" applyBorder="1" applyAlignment="1" applyProtection="1">
      <alignment horizontal="left"/>
    </xf>
    <xf numFmtId="0" fontId="5" fillId="7" borderId="32" xfId="0" applyFont="1" applyFill="1" applyBorder="1" applyAlignment="1" applyProtection="1">
      <alignment horizontal="left"/>
    </xf>
    <xf numFmtId="0" fontId="5" fillId="7" borderId="26" xfId="0" applyFont="1" applyFill="1" applyBorder="1" applyAlignment="1" applyProtection="1">
      <alignment horizontal="left"/>
    </xf>
    <xf numFmtId="0" fontId="5" fillId="7" borderId="27" xfId="0" applyFont="1" applyFill="1" applyBorder="1" applyAlignment="1" applyProtection="1">
      <alignment horizontal="left"/>
    </xf>
    <xf numFmtId="14" fontId="3" fillId="0" borderId="0" xfId="0" applyNumberFormat="1" applyFont="1" applyBorder="1" applyProtection="1">
      <protection locked="0"/>
    </xf>
    <xf numFmtId="14" fontId="3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NumberFormat="1" applyBorder="1" applyAlignment="1" applyProtection="1">
      <alignment horizontal="left" vertical="center" wrapText="1"/>
    </xf>
    <xf numFmtId="0" fontId="11" fillId="0" borderId="0" xfId="0" applyFont="1" applyProtection="1"/>
    <xf numFmtId="0" fontId="0" fillId="0" borderId="11" xfId="0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/>
    <xf numFmtId="0" fontId="5" fillId="0" borderId="0" xfId="0" applyFont="1" applyProtection="1"/>
    <xf numFmtId="0" fontId="17" fillId="8" borderId="0" xfId="0" applyFont="1" applyFill="1" applyProtection="1"/>
    <xf numFmtId="0" fontId="18" fillId="8" borderId="0" xfId="0" applyFont="1" applyFill="1" applyProtection="1"/>
    <xf numFmtId="0" fontId="18" fillId="8" borderId="0" xfId="0" quotePrefix="1" applyFont="1" applyFill="1" applyProtection="1"/>
    <xf numFmtId="14" fontId="18" fillId="8" borderId="0" xfId="0" applyNumberFormat="1" applyFont="1" applyFill="1" applyProtection="1"/>
    <xf numFmtId="0" fontId="0" fillId="0" borderId="0" xfId="0" applyAlignment="1" applyProtection="1">
      <alignment vertical="center"/>
    </xf>
    <xf numFmtId="14" fontId="3" fillId="0" borderId="2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3" fillId="0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14" fontId="3" fillId="0" borderId="8" xfId="0" applyNumberFormat="1" applyFont="1" applyFill="1" applyBorder="1" applyAlignment="1" applyProtection="1">
      <alignment horizontal="center" vertical="center"/>
      <protection locked="0"/>
    </xf>
    <xf numFmtId="14" fontId="3" fillId="0" borderId="9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8" fillId="8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8" fillId="8" borderId="0" xfId="0" applyFont="1" applyFill="1" applyAlignment="1" applyProtection="1">
      <alignment horizontal="center" vertical="center"/>
    </xf>
    <xf numFmtId="14" fontId="3" fillId="0" borderId="22" xfId="0" applyNumberFormat="1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 applyProtection="1">
      <alignment horizontal="center" vertical="center"/>
      <protection locked="0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3" fillId="0" borderId="15" xfId="0" quotePrefix="1" applyNumberFormat="1" applyFont="1" applyBorder="1" applyAlignment="1" applyProtection="1">
      <alignment horizontal="left" vertical="center" wrapText="1"/>
    </xf>
    <xf numFmtId="0" fontId="3" fillId="0" borderId="16" xfId="0" quotePrefix="1" applyNumberFormat="1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/>
    </xf>
    <xf numFmtId="0" fontId="2" fillId="0" borderId="44" xfId="0" applyFont="1" applyBorder="1" applyAlignment="1" applyProtection="1">
      <alignment horizontal="left" vertical="center"/>
    </xf>
    <xf numFmtId="14" fontId="0" fillId="0" borderId="21" xfId="0" applyNumberFormat="1" applyBorder="1" applyAlignment="1" applyProtection="1">
      <alignment horizontal="center"/>
    </xf>
    <xf numFmtId="14" fontId="0" fillId="0" borderId="7" xfId="0" applyNumberFormat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3" fillId="0" borderId="30" xfId="0" applyFont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31" xfId="0" applyFont="1" applyBorder="1" applyAlignment="1" applyProtection="1">
      <alignment horizontal="left" vertical="center"/>
    </xf>
    <xf numFmtId="0" fontId="13" fillId="0" borderId="28" xfId="0" applyFont="1" applyBorder="1" applyAlignment="1" applyProtection="1">
      <alignment horizontal="left" vertical="center"/>
    </xf>
    <xf numFmtId="0" fontId="2" fillId="0" borderId="16" xfId="0" quotePrefix="1" applyFont="1" applyBorder="1" applyAlignment="1" applyProtection="1">
      <alignment horizontal="left" vertical="center"/>
    </xf>
    <xf numFmtId="0" fontId="2" fillId="0" borderId="25" xfId="0" quotePrefix="1" applyFont="1" applyBorder="1" applyAlignment="1" applyProtection="1">
      <alignment horizontal="left" vertical="center"/>
    </xf>
    <xf numFmtId="0" fontId="5" fillId="0" borderId="15" xfId="0" applyNumberFormat="1" applyFont="1" applyBorder="1" applyAlignment="1" applyProtection="1">
      <alignment horizontal="left" vertical="center" wrapText="1"/>
    </xf>
    <xf numFmtId="0" fontId="5" fillId="0" borderId="16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5" fillId="0" borderId="40" xfId="0" applyNumberFormat="1" applyFont="1" applyBorder="1" applyAlignment="1" applyProtection="1">
      <alignment horizontal="left" vertical="center" wrapText="1"/>
    </xf>
    <xf numFmtId="0" fontId="5" fillId="0" borderId="41" xfId="0" applyNumberFormat="1" applyFont="1" applyBorder="1" applyAlignment="1" applyProtection="1">
      <alignment horizontal="left" vertical="center" wrapText="1"/>
    </xf>
    <xf numFmtId="0" fontId="5" fillId="0" borderId="17" xfId="0" applyNumberFormat="1" applyFont="1" applyBorder="1" applyAlignment="1" applyProtection="1">
      <alignment horizontal="left" vertical="center" wrapText="1"/>
    </xf>
    <xf numFmtId="0" fontId="5" fillId="0" borderId="18" xfId="0" applyNumberFormat="1" applyFont="1" applyBorder="1" applyAlignment="1" applyProtection="1">
      <alignment horizontal="left" vertical="center" wrapText="1"/>
    </xf>
    <xf numFmtId="0" fontId="5" fillId="0" borderId="11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Border="1" applyAlignment="1" applyProtection="1">
      <alignment horizontal="left" vertical="center" wrapText="1"/>
    </xf>
    <xf numFmtId="0" fontId="0" fillId="0" borderId="0" xfId="0" applyNumberFormat="1" applyBorder="1" applyAlignment="1" applyProtection="1">
      <alignment horizontal="left" vertical="center" wrapText="1"/>
    </xf>
    <xf numFmtId="0" fontId="16" fillId="0" borderId="31" xfId="0" applyFont="1" applyBorder="1" applyAlignment="1" applyProtection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5" xfId="0" applyFont="1" applyFill="1" applyBorder="1" applyAlignment="1" applyProtection="1">
      <alignment horizontal="left" vertical="center"/>
    </xf>
    <xf numFmtId="0" fontId="5" fillId="0" borderId="15" xfId="0" quotePrefix="1" applyNumberFormat="1" applyFont="1" applyBorder="1" applyAlignment="1" applyProtection="1">
      <alignment horizontal="left" vertical="center" wrapText="1"/>
    </xf>
    <xf numFmtId="0" fontId="5" fillId="0" borderId="16" xfId="0" quotePrefix="1" applyNumberFormat="1" applyFont="1" applyBorder="1" applyAlignment="1" applyProtection="1">
      <alignment horizontal="left" vertical="center" wrapText="1"/>
    </xf>
    <xf numFmtId="14" fontId="5" fillId="0" borderId="21" xfId="0" applyNumberFormat="1" applyFon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14" fontId="5" fillId="0" borderId="7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left" vertical="center" wrapText="1"/>
    </xf>
    <xf numFmtId="0" fontId="2" fillId="0" borderId="31" xfId="0" applyFont="1" applyFill="1" applyBorder="1" applyAlignment="1" applyProtection="1">
      <alignment horizontal="left" vertical="center"/>
    </xf>
    <xf numFmtId="0" fontId="2" fillId="0" borderId="43" xfId="0" applyFont="1" applyFill="1" applyBorder="1" applyAlignment="1" applyProtection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</xf>
    <xf numFmtId="0" fontId="2" fillId="0" borderId="29" xfId="0" applyFont="1" applyFill="1" applyBorder="1" applyAlignment="1" applyProtection="1">
      <alignment horizontal="left" vertical="center"/>
    </xf>
    <xf numFmtId="0" fontId="15" fillId="0" borderId="16" xfId="4" applyFont="1" applyFill="1" applyBorder="1" applyAlignment="1" applyProtection="1">
      <alignment horizontal="center" vertical="center"/>
    </xf>
    <xf numFmtId="0" fontId="15" fillId="0" borderId="25" xfId="4" applyFont="1" applyFill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14" fontId="0" fillId="0" borderId="34" xfId="0" applyNumberFormat="1" applyBorder="1" applyAlignment="1" applyProtection="1">
      <alignment horizontal="center" vertical="center"/>
    </xf>
    <xf numFmtId="14" fontId="0" fillId="0" borderId="35" xfId="0" applyNumberFormat="1" applyBorder="1" applyAlignment="1" applyProtection="1">
      <alignment horizontal="center" vertical="center"/>
    </xf>
    <xf numFmtId="14" fontId="0" fillId="0" borderId="36" xfId="0" applyNumberFormat="1" applyBorder="1" applyAlignment="1" applyProtection="1">
      <alignment horizontal="center" vertical="center"/>
    </xf>
    <xf numFmtId="0" fontId="9" fillId="0" borderId="16" xfId="0" quotePrefix="1" applyFont="1" applyBorder="1" applyAlignment="1" applyProtection="1">
      <alignment horizontal="left" vertical="center"/>
    </xf>
    <xf numFmtId="0" fontId="9" fillId="0" borderId="25" xfId="0" quotePrefix="1" applyFont="1" applyBorder="1" applyAlignment="1" applyProtection="1">
      <alignment horizontal="left" vertical="center"/>
    </xf>
    <xf numFmtId="0" fontId="16" fillId="0" borderId="31" xfId="0" quotePrefix="1" applyFont="1" applyBorder="1" applyAlignment="1" applyProtection="1">
      <alignment horizontal="left" vertical="center"/>
    </xf>
    <xf numFmtId="14" fontId="0" fillId="0" borderId="33" xfId="0" applyNumberFormat="1" applyBorder="1" applyAlignment="1" applyProtection="1">
      <alignment horizontal="center"/>
    </xf>
    <xf numFmtId="14" fontId="0" fillId="0" borderId="20" xfId="0" applyNumberForma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 vertical="center"/>
    </xf>
    <xf numFmtId="0" fontId="16" fillId="0" borderId="28" xfId="0" quotePrefix="1" applyFont="1" applyBorder="1" applyAlignment="1" applyProtection="1">
      <alignment horizontal="left" vertical="center"/>
    </xf>
    <xf numFmtId="14" fontId="0" fillId="0" borderId="21" xfId="0" applyNumberFormat="1" applyBorder="1" applyAlignment="1" applyProtection="1">
      <alignment horizontal="center"/>
      <protection locked="0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14" fontId="7" fillId="5" borderId="20" xfId="0" applyNumberFormat="1" applyFont="1" applyFill="1" applyBorder="1" applyAlignment="1" applyProtection="1">
      <alignment horizontal="center" vertical="center"/>
    </xf>
    <xf numFmtId="14" fontId="7" fillId="5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0" borderId="16" xfId="4" applyFont="1" applyBorder="1" applyAlignment="1" applyProtection="1">
      <alignment horizontal="center" vertical="center"/>
    </xf>
    <xf numFmtId="0" fontId="15" fillId="0" borderId="25" xfId="4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 vertical="center"/>
    </xf>
    <xf numFmtId="0" fontId="16" fillId="0" borderId="31" xfId="0" quotePrefix="1" applyFont="1" applyBorder="1" applyAlignment="1" applyProtection="1">
      <alignment horizontal="left" vertical="center" wrapText="1"/>
    </xf>
    <xf numFmtId="0" fontId="16" fillId="0" borderId="28" xfId="0" quotePrefix="1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/>
    </xf>
  </cellXfs>
  <cellStyles count="5">
    <cellStyle name="Comma 2" xfId="3" xr:uid="{D230A2D6-1C68-46DC-8C03-77556C782389}"/>
    <cellStyle name="Hyperlink" xfId="4" builtinId="8"/>
    <cellStyle name="Normal" xfId="0" builtinId="0"/>
    <cellStyle name="Normal 2" xfId="1" xr:uid="{7F8DD3BB-8E40-4268-9E26-8F09E5D8DEB7}"/>
    <cellStyle name="Normal 3" xfId="2" xr:uid="{562FDE9B-8D7E-4E69-BE39-A5DDFED7CDBE}"/>
  </cellStyles>
  <dxfs count="0"/>
  <tableStyles count="0" defaultTableStyle="TableStyleMedium9" defaultPivotStyle="PivotStyleLight16"/>
  <colors>
    <mruColors>
      <color rgb="FFB53971"/>
      <color rgb="FFD57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loridajobs.org/local-workforce-development-board-resources/program-monitoring-and-reports/federal-program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1"/>
  <sheetViews>
    <sheetView workbookViewId="0">
      <selection activeCell="N19" sqref="N19"/>
    </sheetView>
  </sheetViews>
  <sheetFormatPr defaultColWidth="12.21875" defaultRowHeight="13.2" x14ac:dyDescent="0.25"/>
  <cols>
    <col min="1" max="1" width="12.21875" style="1"/>
  </cols>
  <sheetData>
    <row r="1" spans="1:1" x14ac:dyDescent="0.25">
      <c r="A1" s="1">
        <v>43100</v>
      </c>
    </row>
    <row r="2" spans="1:1" ht="15.75" customHeight="1" x14ac:dyDescent="0.25">
      <c r="A2" s="1">
        <f>EOMONTH(A1,3)</f>
        <v>43190</v>
      </c>
    </row>
    <row r="3" spans="1:1" x14ac:dyDescent="0.25">
      <c r="A3" s="1">
        <f t="shared" ref="A3:A66" si="0">EOMONTH(A2,3)</f>
        <v>43281</v>
      </c>
    </row>
    <row r="4" spans="1:1" x14ac:dyDescent="0.25">
      <c r="A4" s="1">
        <f t="shared" si="0"/>
        <v>43373</v>
      </c>
    </row>
    <row r="5" spans="1:1" x14ac:dyDescent="0.25">
      <c r="A5" s="1">
        <f t="shared" si="0"/>
        <v>43465</v>
      </c>
    </row>
    <row r="6" spans="1:1" x14ac:dyDescent="0.25">
      <c r="A6" s="1">
        <f t="shared" si="0"/>
        <v>43555</v>
      </c>
    </row>
    <row r="7" spans="1:1" x14ac:dyDescent="0.25">
      <c r="A7" s="1">
        <f t="shared" si="0"/>
        <v>43646</v>
      </c>
    </row>
    <row r="8" spans="1:1" x14ac:dyDescent="0.25">
      <c r="A8" s="1">
        <f t="shared" si="0"/>
        <v>43738</v>
      </c>
    </row>
    <row r="9" spans="1:1" x14ac:dyDescent="0.25">
      <c r="A9" s="1">
        <f t="shared" si="0"/>
        <v>43830</v>
      </c>
    </row>
    <row r="10" spans="1:1" x14ac:dyDescent="0.25">
      <c r="A10" s="1">
        <f t="shared" si="0"/>
        <v>43921</v>
      </c>
    </row>
    <row r="11" spans="1:1" x14ac:dyDescent="0.25">
      <c r="A11" s="1">
        <f t="shared" si="0"/>
        <v>44012</v>
      </c>
    </row>
    <row r="12" spans="1:1" x14ac:dyDescent="0.25">
      <c r="A12" s="1">
        <f t="shared" si="0"/>
        <v>44104</v>
      </c>
    </row>
    <row r="13" spans="1:1" x14ac:dyDescent="0.25">
      <c r="A13" s="1">
        <f t="shared" si="0"/>
        <v>44196</v>
      </c>
    </row>
    <row r="14" spans="1:1" x14ac:dyDescent="0.25">
      <c r="A14" s="1">
        <f t="shared" si="0"/>
        <v>44286</v>
      </c>
    </row>
    <row r="15" spans="1:1" x14ac:dyDescent="0.25">
      <c r="A15" s="1">
        <f t="shared" si="0"/>
        <v>44377</v>
      </c>
    </row>
    <row r="16" spans="1:1" x14ac:dyDescent="0.25">
      <c r="A16" s="1">
        <f t="shared" si="0"/>
        <v>44469</v>
      </c>
    </row>
    <row r="17" spans="1:1" x14ac:dyDescent="0.25">
      <c r="A17" s="1">
        <f t="shared" si="0"/>
        <v>44561</v>
      </c>
    </row>
    <row r="18" spans="1:1" x14ac:dyDescent="0.25">
      <c r="A18" s="1">
        <f t="shared" si="0"/>
        <v>44651</v>
      </c>
    </row>
    <row r="19" spans="1:1" x14ac:dyDescent="0.25">
      <c r="A19" s="1">
        <f t="shared" si="0"/>
        <v>44742</v>
      </c>
    </row>
    <row r="20" spans="1:1" x14ac:dyDescent="0.25">
      <c r="A20" s="1">
        <f t="shared" si="0"/>
        <v>44834</v>
      </c>
    </row>
    <row r="21" spans="1:1" x14ac:dyDescent="0.25">
      <c r="A21" s="1">
        <f t="shared" si="0"/>
        <v>44926</v>
      </c>
    </row>
    <row r="22" spans="1:1" x14ac:dyDescent="0.25">
      <c r="A22" s="1">
        <f t="shared" si="0"/>
        <v>45016</v>
      </c>
    </row>
    <row r="23" spans="1:1" x14ac:dyDescent="0.25">
      <c r="A23" s="1">
        <f t="shared" si="0"/>
        <v>45107</v>
      </c>
    </row>
    <row r="24" spans="1:1" x14ac:dyDescent="0.25">
      <c r="A24" s="1">
        <f t="shared" si="0"/>
        <v>45199</v>
      </c>
    </row>
    <row r="25" spans="1:1" x14ac:dyDescent="0.25">
      <c r="A25" s="1">
        <f t="shared" si="0"/>
        <v>45291</v>
      </c>
    </row>
    <row r="26" spans="1:1" x14ac:dyDescent="0.25">
      <c r="A26" s="1">
        <f t="shared" si="0"/>
        <v>45382</v>
      </c>
    </row>
    <row r="27" spans="1:1" x14ac:dyDescent="0.25">
      <c r="A27" s="1">
        <f t="shared" si="0"/>
        <v>45473</v>
      </c>
    </row>
    <row r="28" spans="1:1" x14ac:dyDescent="0.25">
      <c r="A28" s="1">
        <f t="shared" si="0"/>
        <v>45565</v>
      </c>
    </row>
    <row r="29" spans="1:1" x14ac:dyDescent="0.25">
      <c r="A29" s="1">
        <f t="shared" si="0"/>
        <v>45657</v>
      </c>
    </row>
    <row r="30" spans="1:1" x14ac:dyDescent="0.25">
      <c r="A30" s="1">
        <f t="shared" si="0"/>
        <v>45747</v>
      </c>
    </row>
    <row r="31" spans="1:1" x14ac:dyDescent="0.25">
      <c r="A31" s="1">
        <f t="shared" si="0"/>
        <v>45838</v>
      </c>
    </row>
    <row r="32" spans="1:1" x14ac:dyDescent="0.25">
      <c r="A32" s="1">
        <f t="shared" si="0"/>
        <v>45930</v>
      </c>
    </row>
    <row r="33" spans="1:1" x14ac:dyDescent="0.25">
      <c r="A33" s="1">
        <f t="shared" si="0"/>
        <v>46022</v>
      </c>
    </row>
    <row r="34" spans="1:1" x14ac:dyDescent="0.25">
      <c r="A34" s="1">
        <f t="shared" si="0"/>
        <v>46112</v>
      </c>
    </row>
    <row r="35" spans="1:1" x14ac:dyDescent="0.25">
      <c r="A35" s="1">
        <f t="shared" si="0"/>
        <v>46203</v>
      </c>
    </row>
    <row r="36" spans="1:1" x14ac:dyDescent="0.25">
      <c r="A36" s="1">
        <f t="shared" si="0"/>
        <v>46295</v>
      </c>
    </row>
    <row r="37" spans="1:1" x14ac:dyDescent="0.25">
      <c r="A37" s="1">
        <f t="shared" si="0"/>
        <v>46387</v>
      </c>
    </row>
    <row r="38" spans="1:1" x14ac:dyDescent="0.25">
      <c r="A38" s="1">
        <f t="shared" si="0"/>
        <v>46477</v>
      </c>
    </row>
    <row r="39" spans="1:1" x14ac:dyDescent="0.25">
      <c r="A39" s="1">
        <f t="shared" si="0"/>
        <v>46568</v>
      </c>
    </row>
    <row r="40" spans="1:1" x14ac:dyDescent="0.25">
      <c r="A40" s="1">
        <f t="shared" si="0"/>
        <v>46660</v>
      </c>
    </row>
    <row r="41" spans="1:1" x14ac:dyDescent="0.25">
      <c r="A41" s="1">
        <f t="shared" si="0"/>
        <v>46752</v>
      </c>
    </row>
    <row r="42" spans="1:1" x14ac:dyDescent="0.25">
      <c r="A42" s="1">
        <f t="shared" si="0"/>
        <v>46843</v>
      </c>
    </row>
    <row r="43" spans="1:1" x14ac:dyDescent="0.25">
      <c r="A43" s="1">
        <f t="shared" si="0"/>
        <v>46934</v>
      </c>
    </row>
    <row r="44" spans="1:1" x14ac:dyDescent="0.25">
      <c r="A44" s="1">
        <f t="shared" si="0"/>
        <v>47026</v>
      </c>
    </row>
    <row r="45" spans="1:1" x14ac:dyDescent="0.25">
      <c r="A45" s="1">
        <f t="shared" si="0"/>
        <v>47118</v>
      </c>
    </row>
    <row r="46" spans="1:1" x14ac:dyDescent="0.25">
      <c r="A46" s="1">
        <f t="shared" si="0"/>
        <v>47208</v>
      </c>
    </row>
    <row r="47" spans="1:1" x14ac:dyDescent="0.25">
      <c r="A47" s="1">
        <f t="shared" si="0"/>
        <v>47299</v>
      </c>
    </row>
    <row r="48" spans="1:1" x14ac:dyDescent="0.25">
      <c r="A48" s="1">
        <f t="shared" si="0"/>
        <v>47391</v>
      </c>
    </row>
    <row r="49" spans="1:1" x14ac:dyDescent="0.25">
      <c r="A49" s="1">
        <f t="shared" si="0"/>
        <v>47483</v>
      </c>
    </row>
    <row r="50" spans="1:1" x14ac:dyDescent="0.25">
      <c r="A50" s="1">
        <f t="shared" si="0"/>
        <v>47573</v>
      </c>
    </row>
    <row r="51" spans="1:1" x14ac:dyDescent="0.25">
      <c r="A51" s="1">
        <f t="shared" si="0"/>
        <v>47664</v>
      </c>
    </row>
    <row r="52" spans="1:1" x14ac:dyDescent="0.25">
      <c r="A52" s="1">
        <f t="shared" si="0"/>
        <v>47756</v>
      </c>
    </row>
    <row r="53" spans="1:1" x14ac:dyDescent="0.25">
      <c r="A53" s="1">
        <f t="shared" si="0"/>
        <v>47848</v>
      </c>
    </row>
    <row r="54" spans="1:1" x14ac:dyDescent="0.25">
      <c r="A54" s="1">
        <f t="shared" si="0"/>
        <v>47938</v>
      </c>
    </row>
    <row r="55" spans="1:1" x14ac:dyDescent="0.25">
      <c r="A55" s="1">
        <f t="shared" si="0"/>
        <v>48029</v>
      </c>
    </row>
    <row r="56" spans="1:1" x14ac:dyDescent="0.25">
      <c r="A56" s="1">
        <f t="shared" si="0"/>
        <v>48121</v>
      </c>
    </row>
    <row r="57" spans="1:1" x14ac:dyDescent="0.25">
      <c r="A57" s="1">
        <f t="shared" si="0"/>
        <v>48213</v>
      </c>
    </row>
    <row r="58" spans="1:1" x14ac:dyDescent="0.25">
      <c r="A58" s="1">
        <f t="shared" si="0"/>
        <v>48304</v>
      </c>
    </row>
    <row r="59" spans="1:1" x14ac:dyDescent="0.25">
      <c r="A59" s="1">
        <f t="shared" si="0"/>
        <v>48395</v>
      </c>
    </row>
    <row r="60" spans="1:1" x14ac:dyDescent="0.25">
      <c r="A60" s="1">
        <f t="shared" si="0"/>
        <v>48487</v>
      </c>
    </row>
    <row r="61" spans="1:1" x14ac:dyDescent="0.25">
      <c r="A61" s="1">
        <f t="shared" si="0"/>
        <v>48579</v>
      </c>
    </row>
    <row r="62" spans="1:1" x14ac:dyDescent="0.25">
      <c r="A62" s="1">
        <f t="shared" si="0"/>
        <v>48669</v>
      </c>
    </row>
    <row r="63" spans="1:1" x14ac:dyDescent="0.25">
      <c r="A63" s="1">
        <f t="shared" si="0"/>
        <v>48760</v>
      </c>
    </row>
    <row r="64" spans="1:1" x14ac:dyDescent="0.25">
      <c r="A64" s="1">
        <f t="shared" si="0"/>
        <v>48852</v>
      </c>
    </row>
    <row r="65" spans="1:1" x14ac:dyDescent="0.25">
      <c r="A65" s="1">
        <f t="shared" si="0"/>
        <v>48944</v>
      </c>
    </row>
    <row r="66" spans="1:1" x14ac:dyDescent="0.25">
      <c r="A66" s="1">
        <f t="shared" si="0"/>
        <v>49034</v>
      </c>
    </row>
    <row r="67" spans="1:1" x14ac:dyDescent="0.25">
      <c r="A67" s="1">
        <f t="shared" ref="A67:A130" si="1">EOMONTH(A66,3)</f>
        <v>49125</v>
      </c>
    </row>
    <row r="68" spans="1:1" x14ac:dyDescent="0.25">
      <c r="A68" s="1">
        <f t="shared" si="1"/>
        <v>49217</v>
      </c>
    </row>
    <row r="69" spans="1:1" x14ac:dyDescent="0.25">
      <c r="A69" s="1">
        <f t="shared" si="1"/>
        <v>49309</v>
      </c>
    </row>
    <row r="70" spans="1:1" x14ac:dyDescent="0.25">
      <c r="A70" s="1">
        <f t="shared" si="1"/>
        <v>49399</v>
      </c>
    </row>
    <row r="71" spans="1:1" x14ac:dyDescent="0.25">
      <c r="A71" s="1">
        <f t="shared" si="1"/>
        <v>49490</v>
      </c>
    </row>
    <row r="72" spans="1:1" x14ac:dyDescent="0.25">
      <c r="A72" s="1">
        <f t="shared" si="1"/>
        <v>49582</v>
      </c>
    </row>
    <row r="73" spans="1:1" x14ac:dyDescent="0.25">
      <c r="A73" s="1">
        <f t="shared" si="1"/>
        <v>49674</v>
      </c>
    </row>
    <row r="74" spans="1:1" x14ac:dyDescent="0.25">
      <c r="A74" s="1">
        <f t="shared" si="1"/>
        <v>49765</v>
      </c>
    </row>
    <row r="75" spans="1:1" x14ac:dyDescent="0.25">
      <c r="A75" s="1">
        <f t="shared" si="1"/>
        <v>49856</v>
      </c>
    </row>
    <row r="76" spans="1:1" x14ac:dyDescent="0.25">
      <c r="A76" s="1">
        <f t="shared" si="1"/>
        <v>49948</v>
      </c>
    </row>
    <row r="77" spans="1:1" x14ac:dyDescent="0.25">
      <c r="A77" s="1">
        <f t="shared" si="1"/>
        <v>50040</v>
      </c>
    </row>
    <row r="78" spans="1:1" x14ac:dyDescent="0.25">
      <c r="A78" s="1">
        <f t="shared" si="1"/>
        <v>50130</v>
      </c>
    </row>
    <row r="79" spans="1:1" x14ac:dyDescent="0.25">
      <c r="A79" s="1">
        <f t="shared" si="1"/>
        <v>50221</v>
      </c>
    </row>
    <row r="80" spans="1:1" x14ac:dyDescent="0.25">
      <c r="A80" s="1">
        <f t="shared" si="1"/>
        <v>50313</v>
      </c>
    </row>
    <row r="81" spans="1:1" x14ac:dyDescent="0.25">
      <c r="A81" s="1">
        <f t="shared" si="1"/>
        <v>50405</v>
      </c>
    </row>
    <row r="82" spans="1:1" x14ac:dyDescent="0.25">
      <c r="A82" s="1">
        <f t="shared" si="1"/>
        <v>50495</v>
      </c>
    </row>
    <row r="83" spans="1:1" x14ac:dyDescent="0.25">
      <c r="A83" s="1">
        <f t="shared" si="1"/>
        <v>50586</v>
      </c>
    </row>
    <row r="84" spans="1:1" x14ac:dyDescent="0.25">
      <c r="A84" s="1">
        <f t="shared" si="1"/>
        <v>50678</v>
      </c>
    </row>
    <row r="85" spans="1:1" x14ac:dyDescent="0.25">
      <c r="A85" s="1">
        <f t="shared" si="1"/>
        <v>50770</v>
      </c>
    </row>
    <row r="86" spans="1:1" x14ac:dyDescent="0.25">
      <c r="A86" s="1">
        <f t="shared" si="1"/>
        <v>50860</v>
      </c>
    </row>
    <row r="87" spans="1:1" x14ac:dyDescent="0.25">
      <c r="A87" s="1">
        <f t="shared" si="1"/>
        <v>50951</v>
      </c>
    </row>
    <row r="88" spans="1:1" x14ac:dyDescent="0.25">
      <c r="A88" s="1">
        <f t="shared" si="1"/>
        <v>51043</v>
      </c>
    </row>
    <row r="89" spans="1:1" x14ac:dyDescent="0.25">
      <c r="A89" s="1">
        <f t="shared" si="1"/>
        <v>51135</v>
      </c>
    </row>
    <row r="90" spans="1:1" x14ac:dyDescent="0.25">
      <c r="A90" s="1">
        <f t="shared" si="1"/>
        <v>51226</v>
      </c>
    </row>
    <row r="91" spans="1:1" x14ac:dyDescent="0.25">
      <c r="A91" s="1">
        <f t="shared" si="1"/>
        <v>51317</v>
      </c>
    </row>
    <row r="92" spans="1:1" x14ac:dyDescent="0.25">
      <c r="A92" s="1">
        <f t="shared" si="1"/>
        <v>51409</v>
      </c>
    </row>
    <row r="93" spans="1:1" x14ac:dyDescent="0.25">
      <c r="A93" s="1">
        <f t="shared" si="1"/>
        <v>51501</v>
      </c>
    </row>
    <row r="94" spans="1:1" x14ac:dyDescent="0.25">
      <c r="A94" s="1">
        <f t="shared" si="1"/>
        <v>51591</v>
      </c>
    </row>
    <row r="95" spans="1:1" x14ac:dyDescent="0.25">
      <c r="A95" s="1">
        <f t="shared" si="1"/>
        <v>51682</v>
      </c>
    </row>
    <row r="96" spans="1:1" x14ac:dyDescent="0.25">
      <c r="A96" s="1">
        <f t="shared" si="1"/>
        <v>51774</v>
      </c>
    </row>
    <row r="97" spans="1:1" x14ac:dyDescent="0.25">
      <c r="A97" s="1">
        <f t="shared" si="1"/>
        <v>51866</v>
      </c>
    </row>
    <row r="98" spans="1:1" x14ac:dyDescent="0.25">
      <c r="A98" s="1">
        <f t="shared" si="1"/>
        <v>51956</v>
      </c>
    </row>
    <row r="99" spans="1:1" x14ac:dyDescent="0.25">
      <c r="A99" s="1">
        <f t="shared" si="1"/>
        <v>52047</v>
      </c>
    </row>
    <row r="100" spans="1:1" x14ac:dyDescent="0.25">
      <c r="A100" s="1">
        <f t="shared" si="1"/>
        <v>52139</v>
      </c>
    </row>
    <row r="101" spans="1:1" x14ac:dyDescent="0.25">
      <c r="A101" s="1">
        <f t="shared" si="1"/>
        <v>52231</v>
      </c>
    </row>
    <row r="102" spans="1:1" x14ac:dyDescent="0.25">
      <c r="A102" s="1">
        <f t="shared" si="1"/>
        <v>52321</v>
      </c>
    </row>
    <row r="103" spans="1:1" x14ac:dyDescent="0.25">
      <c r="A103" s="1">
        <f t="shared" si="1"/>
        <v>52412</v>
      </c>
    </row>
    <row r="104" spans="1:1" x14ac:dyDescent="0.25">
      <c r="A104" s="1">
        <f t="shared" si="1"/>
        <v>52504</v>
      </c>
    </row>
    <row r="105" spans="1:1" x14ac:dyDescent="0.25">
      <c r="A105" s="1">
        <f t="shared" si="1"/>
        <v>52596</v>
      </c>
    </row>
    <row r="106" spans="1:1" x14ac:dyDescent="0.25">
      <c r="A106" s="1">
        <f t="shared" si="1"/>
        <v>52687</v>
      </c>
    </row>
    <row r="107" spans="1:1" x14ac:dyDescent="0.25">
      <c r="A107" s="1">
        <f t="shared" si="1"/>
        <v>52778</v>
      </c>
    </row>
    <row r="108" spans="1:1" x14ac:dyDescent="0.25">
      <c r="A108" s="1">
        <f t="shared" si="1"/>
        <v>52870</v>
      </c>
    </row>
    <row r="109" spans="1:1" x14ac:dyDescent="0.25">
      <c r="A109" s="1">
        <f t="shared" si="1"/>
        <v>52962</v>
      </c>
    </row>
    <row r="110" spans="1:1" x14ac:dyDescent="0.25">
      <c r="A110" s="1">
        <f t="shared" si="1"/>
        <v>53052</v>
      </c>
    </row>
    <row r="111" spans="1:1" x14ac:dyDescent="0.25">
      <c r="A111" s="1">
        <f t="shared" si="1"/>
        <v>53143</v>
      </c>
    </row>
    <row r="112" spans="1:1" x14ac:dyDescent="0.25">
      <c r="A112" s="1">
        <f t="shared" si="1"/>
        <v>53235</v>
      </c>
    </row>
    <row r="113" spans="1:1" x14ac:dyDescent="0.25">
      <c r="A113" s="1">
        <f t="shared" si="1"/>
        <v>53327</v>
      </c>
    </row>
    <row r="114" spans="1:1" x14ac:dyDescent="0.25">
      <c r="A114" s="1">
        <f t="shared" si="1"/>
        <v>53417</v>
      </c>
    </row>
    <row r="115" spans="1:1" x14ac:dyDescent="0.25">
      <c r="A115" s="1">
        <f t="shared" si="1"/>
        <v>53508</v>
      </c>
    </row>
    <row r="116" spans="1:1" x14ac:dyDescent="0.25">
      <c r="A116" s="1">
        <f t="shared" si="1"/>
        <v>53600</v>
      </c>
    </row>
    <row r="117" spans="1:1" x14ac:dyDescent="0.25">
      <c r="A117" s="1">
        <f t="shared" si="1"/>
        <v>53692</v>
      </c>
    </row>
    <row r="118" spans="1:1" x14ac:dyDescent="0.25">
      <c r="A118" s="1">
        <f t="shared" si="1"/>
        <v>53782</v>
      </c>
    </row>
    <row r="119" spans="1:1" x14ac:dyDescent="0.25">
      <c r="A119" s="1">
        <f t="shared" si="1"/>
        <v>53873</v>
      </c>
    </row>
    <row r="120" spans="1:1" x14ac:dyDescent="0.25">
      <c r="A120" s="1">
        <f t="shared" si="1"/>
        <v>53965</v>
      </c>
    </row>
    <row r="121" spans="1:1" x14ac:dyDescent="0.25">
      <c r="A121" s="1">
        <f t="shared" si="1"/>
        <v>54057</v>
      </c>
    </row>
    <row r="122" spans="1:1" x14ac:dyDescent="0.25">
      <c r="A122" s="1">
        <f t="shared" si="1"/>
        <v>54148</v>
      </c>
    </row>
    <row r="123" spans="1:1" x14ac:dyDescent="0.25">
      <c r="A123" s="1">
        <f t="shared" si="1"/>
        <v>54239</v>
      </c>
    </row>
    <row r="124" spans="1:1" x14ac:dyDescent="0.25">
      <c r="A124" s="1">
        <f t="shared" si="1"/>
        <v>54331</v>
      </c>
    </row>
    <row r="125" spans="1:1" x14ac:dyDescent="0.25">
      <c r="A125" s="1">
        <f t="shared" si="1"/>
        <v>54423</v>
      </c>
    </row>
    <row r="126" spans="1:1" x14ac:dyDescent="0.25">
      <c r="A126" s="1">
        <f t="shared" si="1"/>
        <v>54513</v>
      </c>
    </row>
    <row r="127" spans="1:1" x14ac:dyDescent="0.25">
      <c r="A127" s="1">
        <f t="shared" si="1"/>
        <v>54604</v>
      </c>
    </row>
    <row r="128" spans="1:1" x14ac:dyDescent="0.25">
      <c r="A128" s="1">
        <f t="shared" si="1"/>
        <v>54696</v>
      </c>
    </row>
    <row r="129" spans="1:1" x14ac:dyDescent="0.25">
      <c r="A129" s="1">
        <f t="shared" si="1"/>
        <v>54788</v>
      </c>
    </row>
    <row r="130" spans="1:1" x14ac:dyDescent="0.25">
      <c r="A130" s="1">
        <f t="shared" si="1"/>
        <v>54878</v>
      </c>
    </row>
    <row r="131" spans="1:1" x14ac:dyDescent="0.25">
      <c r="A131" s="1">
        <f t="shared" ref="A131:A151" si="2">EOMONTH(A130,3)</f>
        <v>54969</v>
      </c>
    </row>
    <row r="132" spans="1:1" x14ac:dyDescent="0.25">
      <c r="A132" s="1">
        <f t="shared" si="2"/>
        <v>55061</v>
      </c>
    </row>
    <row r="133" spans="1:1" x14ac:dyDescent="0.25">
      <c r="A133" s="1">
        <f t="shared" si="2"/>
        <v>55153</v>
      </c>
    </row>
    <row r="134" spans="1:1" x14ac:dyDescent="0.25">
      <c r="A134" s="1">
        <f t="shared" si="2"/>
        <v>55243</v>
      </c>
    </row>
    <row r="135" spans="1:1" x14ac:dyDescent="0.25">
      <c r="A135" s="1">
        <f t="shared" si="2"/>
        <v>55334</v>
      </c>
    </row>
    <row r="136" spans="1:1" x14ac:dyDescent="0.25">
      <c r="A136" s="1">
        <f t="shared" si="2"/>
        <v>55426</v>
      </c>
    </row>
    <row r="137" spans="1:1" x14ac:dyDescent="0.25">
      <c r="A137" s="1">
        <f t="shared" si="2"/>
        <v>55518</v>
      </c>
    </row>
    <row r="138" spans="1:1" x14ac:dyDescent="0.25">
      <c r="A138" s="1">
        <f t="shared" si="2"/>
        <v>55609</v>
      </c>
    </row>
    <row r="139" spans="1:1" x14ac:dyDescent="0.25">
      <c r="A139" s="1">
        <f t="shared" si="2"/>
        <v>55700</v>
      </c>
    </row>
    <row r="140" spans="1:1" x14ac:dyDescent="0.25">
      <c r="A140" s="1">
        <f t="shared" si="2"/>
        <v>55792</v>
      </c>
    </row>
    <row r="141" spans="1:1" x14ac:dyDescent="0.25">
      <c r="A141" s="1">
        <f t="shared" si="2"/>
        <v>55884</v>
      </c>
    </row>
    <row r="142" spans="1:1" x14ac:dyDescent="0.25">
      <c r="A142" s="1">
        <f t="shared" si="2"/>
        <v>55974</v>
      </c>
    </row>
    <row r="143" spans="1:1" x14ac:dyDescent="0.25">
      <c r="A143" s="1">
        <f t="shared" si="2"/>
        <v>56065</v>
      </c>
    </row>
    <row r="144" spans="1:1" x14ac:dyDescent="0.25">
      <c r="A144" s="1">
        <f t="shared" si="2"/>
        <v>56157</v>
      </c>
    </row>
    <row r="145" spans="1:1" x14ac:dyDescent="0.25">
      <c r="A145" s="1">
        <f t="shared" si="2"/>
        <v>56249</v>
      </c>
    </row>
    <row r="146" spans="1:1" x14ac:dyDescent="0.25">
      <c r="A146" s="1">
        <f t="shared" si="2"/>
        <v>56339</v>
      </c>
    </row>
    <row r="147" spans="1:1" x14ac:dyDescent="0.25">
      <c r="A147" s="1">
        <f t="shared" si="2"/>
        <v>56430</v>
      </c>
    </row>
    <row r="148" spans="1:1" x14ac:dyDescent="0.25">
      <c r="A148" s="1">
        <f t="shared" si="2"/>
        <v>56522</v>
      </c>
    </row>
    <row r="149" spans="1:1" x14ac:dyDescent="0.25">
      <c r="A149" s="1">
        <f t="shared" si="2"/>
        <v>56614</v>
      </c>
    </row>
    <row r="150" spans="1:1" x14ac:dyDescent="0.25">
      <c r="A150" s="1">
        <f t="shared" si="2"/>
        <v>56704</v>
      </c>
    </row>
    <row r="151" spans="1:1" x14ac:dyDescent="0.25">
      <c r="A151" s="1">
        <f t="shared" si="2"/>
        <v>56795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5395-B2DB-4D58-86A3-ECC39F531A5B}">
  <dimension ref="A1:V79"/>
  <sheetViews>
    <sheetView showGridLines="0" tabSelected="1" zoomScale="87" zoomScaleNormal="87" workbookViewId="0">
      <selection activeCell="B35" sqref="B35:D36"/>
    </sheetView>
  </sheetViews>
  <sheetFormatPr defaultColWidth="9.21875" defaultRowHeight="13.2" x14ac:dyDescent="0.25"/>
  <cols>
    <col min="1" max="1" width="10.109375" style="45" customWidth="1"/>
    <col min="2" max="2" width="10.44140625" style="45" customWidth="1"/>
    <col min="3" max="3" width="10" style="45" customWidth="1"/>
    <col min="4" max="4" width="15" style="45" customWidth="1"/>
    <col min="5" max="6" width="11.77734375" style="3" customWidth="1"/>
    <col min="7" max="7" width="11.21875" style="3" customWidth="1"/>
    <col min="8" max="12" width="11.77734375" style="3" customWidth="1"/>
    <col min="13" max="13" width="13.109375" style="3" customWidth="1"/>
    <col min="14" max="17" width="11.77734375" style="3" customWidth="1"/>
    <col min="18" max="18" width="8.77734375" style="42" bestFit="1" customWidth="1"/>
    <col min="19" max="19" width="10.21875" style="3" customWidth="1"/>
    <col min="20" max="20" width="9.21875" style="3" customWidth="1"/>
    <col min="21" max="16384" width="9.21875" style="3"/>
  </cols>
  <sheetData>
    <row r="1" spans="1:22" ht="15" x14ac:dyDescent="0.25">
      <c r="F1" s="125" t="s">
        <v>27</v>
      </c>
      <c r="G1" s="125"/>
      <c r="H1" s="125"/>
      <c r="I1" s="125"/>
      <c r="J1" s="125"/>
      <c r="K1" s="125"/>
      <c r="L1" s="125"/>
      <c r="M1" s="125"/>
      <c r="N1" s="125"/>
      <c r="R1" s="41"/>
    </row>
    <row r="2" spans="1:22" ht="5.25" customHeight="1" thickBot="1" x14ac:dyDescent="0.3">
      <c r="I2" s="34"/>
      <c r="J2" s="34"/>
      <c r="K2" s="34"/>
      <c r="L2" s="34"/>
      <c r="M2" s="34"/>
      <c r="N2" s="34"/>
    </row>
    <row r="3" spans="1:22" ht="21.6" thickBot="1" x14ac:dyDescent="0.45">
      <c r="F3" s="126" t="s">
        <v>26</v>
      </c>
      <c r="G3" s="126"/>
      <c r="H3" s="126"/>
      <c r="I3" s="126"/>
      <c r="J3" s="126"/>
      <c r="K3" s="127"/>
      <c r="L3" s="128">
        <v>44742</v>
      </c>
      <c r="M3" s="129"/>
      <c r="N3" s="39" t="s">
        <v>47</v>
      </c>
      <c r="O3" s="24"/>
    </row>
    <row r="4" spans="1:22" ht="13.8" thickBot="1" x14ac:dyDescent="0.3">
      <c r="I4" s="34"/>
      <c r="J4" s="34"/>
      <c r="K4" s="34"/>
      <c r="L4" s="34"/>
      <c r="M4" s="34"/>
      <c r="N4" s="34"/>
    </row>
    <row r="5" spans="1:22" ht="13.8" thickBot="1" x14ac:dyDescent="0.3">
      <c r="I5" s="130" t="s">
        <v>45</v>
      </c>
      <c r="J5" s="131"/>
      <c r="K5" s="2">
        <f>YEAR(EOMONTH(Quarter,3))</f>
        <v>2022</v>
      </c>
      <c r="L5" s="132" t="s">
        <v>44</v>
      </c>
      <c r="M5" s="131"/>
      <c r="N5" s="2">
        <f>ROUNDUP(MONTH(EOMONTH(Quarter,3))/3,0)</f>
        <v>3</v>
      </c>
    </row>
    <row r="6" spans="1:22" ht="13.8" thickBot="1" x14ac:dyDescent="0.3">
      <c r="I6" s="130" t="s">
        <v>43</v>
      </c>
      <c r="J6" s="133"/>
      <c r="K6" s="9">
        <f>YEAR(EOMONTH(Quarter,-6))</f>
        <v>2021</v>
      </c>
      <c r="L6" s="132" t="s">
        <v>44</v>
      </c>
      <c r="M6" s="131"/>
      <c r="N6" s="9">
        <f>ROUNDUP(MONTH(EOMONTH(Quarter,-6))/3,0)</f>
        <v>4</v>
      </c>
    </row>
    <row r="7" spans="1:22" s="6" customFormat="1" ht="3.75" customHeight="1" x14ac:dyDescent="0.25">
      <c r="A7" s="49"/>
      <c r="B7" s="49"/>
      <c r="C7" s="49"/>
      <c r="D7" s="49"/>
      <c r="E7" s="5"/>
      <c r="F7" s="5"/>
      <c r="G7" s="5"/>
      <c r="H7" s="4"/>
      <c r="I7" s="4"/>
      <c r="J7" s="5"/>
      <c r="R7" s="42"/>
    </row>
    <row r="8" spans="1:22" s="36" customFormat="1" ht="11.25" customHeight="1" thickBot="1" x14ac:dyDescent="0.3">
      <c r="A8" s="50" t="s">
        <v>23</v>
      </c>
      <c r="B8" s="50" t="s">
        <v>24</v>
      </c>
      <c r="C8" s="50"/>
      <c r="D8" s="50"/>
      <c r="E8" s="36" t="s">
        <v>25</v>
      </c>
      <c r="N8" s="138" t="s">
        <v>0</v>
      </c>
      <c r="O8" s="138"/>
      <c r="P8" s="138" t="s">
        <v>1</v>
      </c>
      <c r="Q8" s="138"/>
      <c r="R8" s="41"/>
    </row>
    <row r="9" spans="1:22" ht="13.8" thickBot="1" x14ac:dyDescent="0.3">
      <c r="A9" s="139">
        <v>1</v>
      </c>
      <c r="B9" s="142" t="s">
        <v>17</v>
      </c>
      <c r="C9" s="142"/>
      <c r="D9" s="142"/>
      <c r="E9" s="136" t="s">
        <v>29</v>
      </c>
      <c r="F9" s="136"/>
      <c r="G9" s="136"/>
      <c r="H9" s="136"/>
      <c r="I9" s="136"/>
      <c r="J9" s="136"/>
      <c r="K9" s="136"/>
      <c r="L9" s="136"/>
      <c r="M9" s="137"/>
      <c r="N9" s="123">
        <f>EDATE(Quarter+1,-18)</f>
        <v>44197</v>
      </c>
      <c r="O9" s="103"/>
      <c r="P9" s="124">
        <f>EOMONTH(Quarter,-6)</f>
        <v>44561</v>
      </c>
      <c r="Q9" s="102"/>
    </row>
    <row r="10" spans="1:22" ht="13.8" thickBot="1" x14ac:dyDescent="0.3">
      <c r="A10" s="74"/>
      <c r="B10" s="76"/>
      <c r="C10" s="76"/>
      <c r="D10" s="76"/>
      <c r="E10" s="61" t="s">
        <v>46</v>
      </c>
      <c r="F10" s="61"/>
      <c r="G10" s="61"/>
      <c r="H10" s="61"/>
      <c r="I10" s="61"/>
      <c r="J10" s="61"/>
      <c r="K10" s="61"/>
      <c r="L10" s="61"/>
      <c r="M10" s="62"/>
      <c r="N10" s="123">
        <f>EDATE(Quarter+1,-24)</f>
        <v>44013</v>
      </c>
      <c r="O10" s="103"/>
      <c r="P10" s="124">
        <f>EOMONTH(Quarter,-12)</f>
        <v>44377</v>
      </c>
      <c r="Q10" s="102"/>
    </row>
    <row r="11" spans="1:22" ht="13.8" thickBot="1" x14ac:dyDescent="0.3">
      <c r="A11" s="121">
        <v>2</v>
      </c>
      <c r="B11" s="75" t="s">
        <v>18</v>
      </c>
      <c r="C11" s="75"/>
      <c r="D11" s="75"/>
      <c r="E11" s="61" t="s">
        <v>30</v>
      </c>
      <c r="F11" s="61"/>
      <c r="G11" s="61"/>
      <c r="H11" s="61"/>
      <c r="I11" s="61"/>
      <c r="J11" s="61"/>
      <c r="K11" s="61"/>
      <c r="L11" s="61"/>
      <c r="M11" s="62"/>
      <c r="N11" s="67">
        <f>EDATE(Quarter+1,-18)</f>
        <v>44197</v>
      </c>
      <c r="O11" s="68"/>
      <c r="P11" s="104">
        <f>EOMONTH(Quarter,-6)</f>
        <v>44561</v>
      </c>
      <c r="Q11" s="103"/>
    </row>
    <row r="12" spans="1:22" ht="13.5" customHeight="1" thickBot="1" x14ac:dyDescent="0.3">
      <c r="A12" s="74"/>
      <c r="B12" s="76"/>
      <c r="C12" s="76"/>
      <c r="D12" s="76"/>
      <c r="E12" s="61" t="s">
        <v>85</v>
      </c>
      <c r="F12" s="61"/>
      <c r="G12" s="61"/>
      <c r="H12" s="61"/>
      <c r="I12" s="61"/>
      <c r="J12" s="61"/>
      <c r="K12" s="61"/>
      <c r="L12" s="61"/>
      <c r="M12" s="62"/>
      <c r="N12" s="67">
        <f>EDATE(Quarter+1,-30)</f>
        <v>43831</v>
      </c>
      <c r="O12" s="68"/>
      <c r="P12" s="104">
        <f>EOMONTH(Quarter,-18)</f>
        <v>44196</v>
      </c>
      <c r="Q12" s="103"/>
      <c r="V12" s="40"/>
    </row>
    <row r="13" spans="1:22" ht="13.5" customHeight="1" x14ac:dyDescent="0.25">
      <c r="A13" s="121">
        <v>3</v>
      </c>
      <c r="B13" s="71" t="s">
        <v>28</v>
      </c>
      <c r="C13" s="71"/>
      <c r="D13" s="71"/>
      <c r="E13" s="61" t="s">
        <v>42</v>
      </c>
      <c r="F13" s="61"/>
      <c r="G13" s="61"/>
      <c r="H13" s="61"/>
      <c r="I13" s="61"/>
      <c r="J13" s="61"/>
      <c r="K13" s="61"/>
      <c r="L13" s="134"/>
      <c r="M13" s="135"/>
      <c r="N13" s="112">
        <f>EDATE(Quarter+1,-12)</f>
        <v>44378</v>
      </c>
      <c r="O13" s="113"/>
      <c r="P13" s="112">
        <f>EOMONTH(Quarter,0)</f>
        <v>44742</v>
      </c>
      <c r="Q13" s="113"/>
    </row>
    <row r="14" spans="1:22" ht="13.5" customHeight="1" thickBot="1" x14ac:dyDescent="0.3">
      <c r="A14" s="121"/>
      <c r="B14" s="105"/>
      <c r="C14" s="105"/>
      <c r="D14" s="105"/>
      <c r="E14" s="61" t="s">
        <v>31</v>
      </c>
      <c r="F14" s="61"/>
      <c r="G14" s="61"/>
      <c r="H14" s="61"/>
      <c r="I14" s="61"/>
      <c r="J14" s="61"/>
      <c r="K14" s="61"/>
      <c r="L14" s="134" t="s">
        <v>32</v>
      </c>
      <c r="M14" s="135"/>
      <c r="N14" s="114"/>
      <c r="O14" s="115"/>
      <c r="P14" s="114"/>
      <c r="Q14" s="115"/>
    </row>
    <row r="15" spans="1:22" ht="13.8" thickBot="1" x14ac:dyDescent="0.3">
      <c r="A15" s="38"/>
      <c r="B15" s="140" t="s">
        <v>48</v>
      </c>
      <c r="C15" s="140"/>
      <c r="D15" s="140"/>
      <c r="E15" s="116" t="s">
        <v>65</v>
      </c>
      <c r="F15" s="116"/>
      <c r="G15" s="116"/>
      <c r="H15" s="116"/>
      <c r="I15" s="116"/>
      <c r="J15" s="116"/>
      <c r="K15" s="116"/>
      <c r="L15" s="116"/>
      <c r="M15" s="117"/>
      <c r="N15" s="123">
        <f>EDATE(Quarter+1,-18)</f>
        <v>44197</v>
      </c>
      <c r="O15" s="103"/>
      <c r="P15" s="124">
        <f>EOMONTH(Quarter,-6)</f>
        <v>44561</v>
      </c>
      <c r="Q15" s="102"/>
    </row>
    <row r="16" spans="1:22" ht="13.8" thickBot="1" x14ac:dyDescent="0.3">
      <c r="A16" s="38"/>
      <c r="B16" s="141"/>
      <c r="C16" s="141"/>
      <c r="D16" s="141"/>
      <c r="E16" s="116" t="s">
        <v>64</v>
      </c>
      <c r="F16" s="116"/>
      <c r="G16" s="116"/>
      <c r="H16" s="116"/>
      <c r="I16" s="116"/>
      <c r="J16" s="116"/>
      <c r="K16" s="116"/>
      <c r="L16" s="116"/>
      <c r="M16" s="117"/>
      <c r="N16" s="119">
        <f t="shared" ref="N16" si="0">EDATE(P16+1,-12)</f>
        <v>44013</v>
      </c>
      <c r="O16" s="67"/>
      <c r="P16" s="120">
        <f>EOMONTH(Quarter,-3*4)</f>
        <v>44377</v>
      </c>
      <c r="Q16" s="67"/>
    </row>
    <row r="17" spans="1:18" ht="13.8" thickBot="1" x14ac:dyDescent="0.3">
      <c r="A17" s="121"/>
      <c r="B17" s="118" t="s">
        <v>49</v>
      </c>
      <c r="C17" s="118"/>
      <c r="D17" s="118"/>
      <c r="E17" s="116" t="s">
        <v>66</v>
      </c>
      <c r="F17" s="116"/>
      <c r="G17" s="116"/>
      <c r="H17" s="116"/>
      <c r="I17" s="116"/>
      <c r="J17" s="116"/>
      <c r="K17" s="116"/>
      <c r="L17" s="116"/>
      <c r="M17" s="117"/>
      <c r="N17" s="123">
        <f>EDATE(Quarter+1,-18)</f>
        <v>44197</v>
      </c>
      <c r="O17" s="103"/>
      <c r="P17" s="124">
        <f>EOMONTH(Quarter,-6)</f>
        <v>44561</v>
      </c>
      <c r="Q17" s="102"/>
    </row>
    <row r="18" spans="1:18" ht="13.8" thickBot="1" x14ac:dyDescent="0.3">
      <c r="A18" s="121"/>
      <c r="B18" s="122"/>
      <c r="C18" s="122"/>
      <c r="D18" s="122"/>
      <c r="E18" s="116" t="s">
        <v>62</v>
      </c>
      <c r="F18" s="116"/>
      <c r="G18" s="116"/>
      <c r="H18" s="116"/>
      <c r="I18" s="116"/>
      <c r="J18" s="116"/>
      <c r="K18" s="116"/>
      <c r="L18" s="116"/>
      <c r="M18" s="117"/>
      <c r="N18" s="119">
        <f>EDATE(P18+1,-12)</f>
        <v>44013</v>
      </c>
      <c r="O18" s="67"/>
      <c r="P18" s="120">
        <f>EOMONTH(Quarter,-3*4)</f>
        <v>44377</v>
      </c>
      <c r="Q18" s="67"/>
    </row>
    <row r="19" spans="1:18" ht="13.8" thickBot="1" x14ac:dyDescent="0.3">
      <c r="A19" s="38"/>
      <c r="B19" s="118" t="s">
        <v>50</v>
      </c>
      <c r="C19" s="96"/>
      <c r="D19" s="96"/>
      <c r="E19" s="116" t="s">
        <v>63</v>
      </c>
      <c r="F19" s="116"/>
      <c r="G19" s="116"/>
      <c r="H19" s="116"/>
      <c r="I19" s="116"/>
      <c r="J19" s="116"/>
      <c r="K19" s="116"/>
      <c r="L19" s="116"/>
      <c r="M19" s="117"/>
      <c r="N19" s="119">
        <f>EDATE(P19+1,-12)</f>
        <v>44197</v>
      </c>
      <c r="O19" s="67"/>
      <c r="P19" s="120">
        <f>EOMONTH(Quarter,-6)</f>
        <v>44561</v>
      </c>
      <c r="Q19" s="67"/>
    </row>
    <row r="20" spans="1:18" ht="13.8" thickBot="1" x14ac:dyDescent="0.3">
      <c r="A20" s="38"/>
      <c r="B20" s="97"/>
      <c r="C20" s="97"/>
      <c r="D20" s="97"/>
      <c r="E20" s="116" t="s">
        <v>62</v>
      </c>
      <c r="F20" s="116"/>
      <c r="G20" s="116"/>
      <c r="H20" s="116"/>
      <c r="I20" s="116"/>
      <c r="J20" s="116"/>
      <c r="K20" s="116"/>
      <c r="L20" s="116"/>
      <c r="M20" s="117"/>
      <c r="N20" s="119">
        <f t="shared" ref="N20" si="1">EDATE(P20+1,-12)</f>
        <v>43831</v>
      </c>
      <c r="O20" s="67"/>
      <c r="P20" s="120">
        <f>EOMONTH(Quarter,-3*6)</f>
        <v>44196</v>
      </c>
      <c r="Q20" s="67"/>
    </row>
    <row r="21" spans="1:18" ht="13.8" thickBot="1" x14ac:dyDescent="0.3">
      <c r="A21" s="38"/>
      <c r="B21" s="118" t="s">
        <v>51</v>
      </c>
      <c r="C21" s="96"/>
      <c r="D21" s="96"/>
      <c r="E21" s="116" t="s">
        <v>61</v>
      </c>
      <c r="F21" s="116"/>
      <c r="G21" s="116"/>
      <c r="H21" s="116"/>
      <c r="I21" s="116"/>
      <c r="J21" s="116"/>
      <c r="K21" s="116"/>
      <c r="L21" s="116"/>
      <c r="M21" s="117"/>
      <c r="N21" s="119">
        <f>EDATE(P22+1,-12)</f>
        <v>43831</v>
      </c>
      <c r="O21" s="67"/>
      <c r="P21" s="120">
        <f>EOMONTH(Quarter,-6)</f>
        <v>44561</v>
      </c>
      <c r="Q21" s="67"/>
    </row>
    <row r="22" spans="1:18" ht="13.8" thickBot="1" x14ac:dyDescent="0.3">
      <c r="A22" s="38"/>
      <c r="B22" s="97"/>
      <c r="C22" s="97"/>
      <c r="D22" s="97"/>
      <c r="E22" s="116" t="s">
        <v>60</v>
      </c>
      <c r="F22" s="116"/>
      <c r="G22" s="116"/>
      <c r="H22" s="116"/>
      <c r="I22" s="116"/>
      <c r="J22" s="116"/>
      <c r="K22" s="116"/>
      <c r="L22" s="116"/>
      <c r="M22" s="117"/>
      <c r="N22" s="119">
        <f t="shared" ref="N22" si="2">EDATE(P22+1,-12)</f>
        <v>43831</v>
      </c>
      <c r="O22" s="67"/>
      <c r="P22" s="120">
        <f>EOMONTH(Quarter,-3*6)</f>
        <v>44196</v>
      </c>
      <c r="Q22" s="67"/>
    </row>
    <row r="23" spans="1:18" ht="13.8" thickBot="1" x14ac:dyDescent="0.3">
      <c r="A23" s="38"/>
      <c r="B23" s="95" t="s">
        <v>52</v>
      </c>
      <c r="C23" s="96"/>
      <c r="D23" s="96"/>
      <c r="E23" s="116" t="s">
        <v>59</v>
      </c>
      <c r="F23" s="116"/>
      <c r="G23" s="116"/>
      <c r="H23" s="116"/>
      <c r="I23" s="116"/>
      <c r="J23" s="116"/>
      <c r="K23" s="116"/>
      <c r="L23" s="116"/>
      <c r="M23" s="117"/>
      <c r="N23" s="102">
        <f t="shared" ref="N23:N27" si="3">EDATE(Quarter+1,-12)</f>
        <v>44378</v>
      </c>
      <c r="O23" s="103"/>
      <c r="P23" s="104">
        <f t="shared" ref="P23:P27" si="4">EOMONTH(Quarter,0)</f>
        <v>44742</v>
      </c>
      <c r="Q23" s="103"/>
    </row>
    <row r="24" spans="1:18" ht="13.8" thickBot="1" x14ac:dyDescent="0.3">
      <c r="A24" s="38"/>
      <c r="B24" s="97"/>
      <c r="C24" s="97"/>
      <c r="D24" s="97"/>
      <c r="E24" s="116" t="s">
        <v>58</v>
      </c>
      <c r="F24" s="116"/>
      <c r="G24" s="116"/>
      <c r="H24" s="116"/>
      <c r="I24" s="116"/>
      <c r="J24" s="116"/>
      <c r="K24" s="116"/>
      <c r="L24" s="116"/>
      <c r="M24" s="117"/>
      <c r="N24" s="102">
        <f t="shared" si="3"/>
        <v>44378</v>
      </c>
      <c r="O24" s="103"/>
      <c r="P24" s="104">
        <f t="shared" si="4"/>
        <v>44742</v>
      </c>
      <c r="Q24" s="103"/>
    </row>
    <row r="25" spans="1:18" ht="13.8" thickBot="1" x14ac:dyDescent="0.3">
      <c r="A25" s="73">
        <v>4</v>
      </c>
      <c r="B25" s="75" t="s">
        <v>19</v>
      </c>
      <c r="C25" s="75"/>
      <c r="D25" s="75"/>
      <c r="E25" s="61" t="s">
        <v>34</v>
      </c>
      <c r="F25" s="61"/>
      <c r="G25" s="61"/>
      <c r="H25" s="61"/>
      <c r="I25" s="61"/>
      <c r="J25" s="61"/>
      <c r="K25" s="61"/>
      <c r="L25" s="110" t="s">
        <v>35</v>
      </c>
      <c r="M25" s="111"/>
      <c r="N25" s="102">
        <f t="shared" si="3"/>
        <v>44378</v>
      </c>
      <c r="O25" s="103"/>
      <c r="P25" s="104">
        <f t="shared" si="4"/>
        <v>44742</v>
      </c>
      <c r="Q25" s="103"/>
    </row>
    <row r="26" spans="1:18" ht="13.8" thickBot="1" x14ac:dyDescent="0.3">
      <c r="A26" s="74"/>
      <c r="B26" s="76"/>
      <c r="C26" s="76"/>
      <c r="D26" s="76"/>
      <c r="E26" s="61" t="s">
        <v>33</v>
      </c>
      <c r="F26" s="61"/>
      <c r="G26" s="61"/>
      <c r="H26" s="61"/>
      <c r="I26" s="61"/>
      <c r="J26" s="61"/>
      <c r="K26" s="61"/>
      <c r="L26" s="61"/>
      <c r="M26" s="62"/>
      <c r="N26" s="102">
        <f t="shared" si="3"/>
        <v>44378</v>
      </c>
      <c r="O26" s="103"/>
      <c r="P26" s="104">
        <f t="shared" si="4"/>
        <v>44742</v>
      </c>
      <c r="Q26" s="103"/>
    </row>
    <row r="27" spans="1:18" ht="13.8" thickBot="1" x14ac:dyDescent="0.3">
      <c r="A27" s="73">
        <v>5</v>
      </c>
      <c r="B27" s="75" t="s">
        <v>22</v>
      </c>
      <c r="C27" s="75"/>
      <c r="D27" s="75"/>
      <c r="E27" s="61" t="s">
        <v>37</v>
      </c>
      <c r="F27" s="61"/>
      <c r="G27" s="61"/>
      <c r="H27" s="61"/>
      <c r="I27" s="61"/>
      <c r="J27" s="61"/>
      <c r="K27" s="61"/>
      <c r="L27" s="61"/>
      <c r="M27" s="62"/>
      <c r="N27" s="67">
        <f t="shared" si="3"/>
        <v>44378</v>
      </c>
      <c r="O27" s="68"/>
      <c r="P27" s="68">
        <f t="shared" si="4"/>
        <v>44742</v>
      </c>
      <c r="Q27" s="68"/>
    </row>
    <row r="28" spans="1:18" ht="13.8" thickBot="1" x14ac:dyDescent="0.3">
      <c r="A28" s="74"/>
      <c r="B28" s="76"/>
      <c r="C28" s="76"/>
      <c r="D28" s="76"/>
      <c r="E28" s="61" t="s">
        <v>36</v>
      </c>
      <c r="F28" s="61"/>
      <c r="G28" s="61"/>
      <c r="H28" s="61"/>
      <c r="I28" s="61"/>
      <c r="J28" s="61"/>
      <c r="K28" s="61"/>
      <c r="L28" s="110" t="s">
        <v>35</v>
      </c>
      <c r="M28" s="111"/>
      <c r="N28" s="67">
        <f>EDATE(Quarter+1,-48)</f>
        <v>43282</v>
      </c>
      <c r="O28" s="68"/>
      <c r="P28" s="68">
        <f>EOMONTH(Quarter,-12)</f>
        <v>44377</v>
      </c>
      <c r="Q28" s="68"/>
    </row>
    <row r="29" spans="1:18" x14ac:dyDescent="0.25">
      <c r="A29" s="73">
        <v>6</v>
      </c>
      <c r="B29" s="71" t="s">
        <v>20</v>
      </c>
      <c r="C29" s="71"/>
      <c r="D29" s="71"/>
      <c r="E29" s="106" t="s">
        <v>84</v>
      </c>
      <c r="F29" s="106"/>
      <c r="G29" s="106"/>
      <c r="H29" s="106"/>
      <c r="I29" s="106"/>
      <c r="J29" s="106"/>
      <c r="K29" s="106"/>
      <c r="L29" s="106"/>
      <c r="M29" s="107"/>
      <c r="N29" s="112">
        <f>EDATE(Quarter+1,-24)</f>
        <v>44013</v>
      </c>
      <c r="O29" s="113"/>
      <c r="P29" s="112">
        <f>EOMONTH(Quarter,0)</f>
        <v>44742</v>
      </c>
      <c r="Q29" s="113"/>
      <c r="R29" s="43"/>
    </row>
    <row r="30" spans="1:18" ht="13.8" thickBot="1" x14ac:dyDescent="0.3">
      <c r="A30" s="74"/>
      <c r="B30" s="105"/>
      <c r="C30" s="105"/>
      <c r="D30" s="105"/>
      <c r="E30" s="108"/>
      <c r="F30" s="108"/>
      <c r="G30" s="108"/>
      <c r="H30" s="108"/>
      <c r="I30" s="108"/>
      <c r="J30" s="108"/>
      <c r="K30" s="108"/>
      <c r="L30" s="108"/>
      <c r="M30" s="109"/>
      <c r="N30" s="114"/>
      <c r="O30" s="115"/>
      <c r="P30" s="114"/>
      <c r="Q30" s="115"/>
    </row>
    <row r="31" spans="1:18" ht="13.8" thickBot="1" x14ac:dyDescent="0.3">
      <c r="A31" s="37"/>
      <c r="B31" s="95" t="s">
        <v>54</v>
      </c>
      <c r="C31" s="96"/>
      <c r="D31" s="96"/>
      <c r="E31" s="98" t="s">
        <v>57</v>
      </c>
      <c r="F31" s="98"/>
      <c r="G31" s="98"/>
      <c r="H31" s="98"/>
      <c r="I31" s="98"/>
      <c r="J31" s="98"/>
      <c r="K31" s="98"/>
      <c r="L31" s="98"/>
      <c r="M31" s="99"/>
      <c r="N31" s="67">
        <f>EDATE(Quarter+1,-12)</f>
        <v>44378</v>
      </c>
      <c r="O31" s="68"/>
      <c r="P31" s="68">
        <f>EOMONTH(Quarter,0)</f>
        <v>44742</v>
      </c>
      <c r="Q31" s="68"/>
    </row>
    <row r="32" spans="1:18" ht="13.8" thickBot="1" x14ac:dyDescent="0.3">
      <c r="A32" s="37"/>
      <c r="B32" s="97"/>
      <c r="C32" s="97"/>
      <c r="D32" s="97"/>
      <c r="E32" s="98" t="s">
        <v>55</v>
      </c>
      <c r="F32" s="98"/>
      <c r="G32" s="98"/>
      <c r="H32" s="98"/>
      <c r="I32" s="98"/>
      <c r="J32" s="98"/>
      <c r="K32" s="98"/>
      <c r="L32" s="98"/>
      <c r="M32" s="99"/>
      <c r="N32" s="67">
        <f>EDATE(Quarter+1,-12)</f>
        <v>44378</v>
      </c>
      <c r="O32" s="68"/>
      <c r="P32" s="68">
        <f>EOMONTH(Quarter,0)</f>
        <v>44742</v>
      </c>
      <c r="Q32" s="68"/>
    </row>
    <row r="33" spans="1:18" ht="13.8" thickBot="1" x14ac:dyDescent="0.3">
      <c r="A33" s="37"/>
      <c r="B33" s="95" t="s">
        <v>53</v>
      </c>
      <c r="C33" s="96"/>
      <c r="D33" s="96"/>
      <c r="E33" s="98" t="s">
        <v>56</v>
      </c>
      <c r="F33" s="98"/>
      <c r="G33" s="98"/>
      <c r="H33" s="98"/>
      <c r="I33" s="98"/>
      <c r="J33" s="98"/>
      <c r="K33" s="98"/>
      <c r="L33" s="98"/>
      <c r="M33" s="99"/>
      <c r="N33" s="67">
        <f>EDATE(Quarter+1,-24)</f>
        <v>44013</v>
      </c>
      <c r="O33" s="68"/>
      <c r="P33" s="68">
        <f>EOMONTH(Quarter,-12)</f>
        <v>44377</v>
      </c>
      <c r="Q33" s="68"/>
    </row>
    <row r="34" spans="1:18" ht="13.8" thickBot="1" x14ac:dyDescent="0.3">
      <c r="A34" s="37"/>
      <c r="B34" s="97"/>
      <c r="C34" s="97"/>
      <c r="D34" s="97"/>
      <c r="E34" s="98" t="s">
        <v>55</v>
      </c>
      <c r="F34" s="98"/>
      <c r="G34" s="98"/>
      <c r="H34" s="98"/>
      <c r="I34" s="98"/>
      <c r="J34" s="98"/>
      <c r="K34" s="98"/>
      <c r="L34" s="98"/>
      <c r="M34" s="99"/>
      <c r="N34" s="67">
        <f>EDATE(Quarter+1,-24)</f>
        <v>44013</v>
      </c>
      <c r="O34" s="68"/>
      <c r="P34" s="68">
        <f>EOMONTH(Quarter,-12)</f>
        <v>44377</v>
      </c>
      <c r="Q34" s="68"/>
    </row>
    <row r="35" spans="1:18" ht="13.8" thickBot="1" x14ac:dyDescent="0.3">
      <c r="A35" s="73">
        <v>7</v>
      </c>
      <c r="B35" s="75" t="s">
        <v>21</v>
      </c>
      <c r="C35" s="75"/>
      <c r="D35" s="75"/>
      <c r="E35" s="61" t="s">
        <v>82</v>
      </c>
      <c r="F35" s="61"/>
      <c r="G35" s="61"/>
      <c r="H35" s="61"/>
      <c r="I35" s="61"/>
      <c r="J35" s="61"/>
      <c r="K35" s="61"/>
      <c r="L35" s="61"/>
      <c r="M35" s="62"/>
      <c r="N35" s="67">
        <f>EDATE(Quarter+1,-15)</f>
        <v>44287</v>
      </c>
      <c r="O35" s="68"/>
      <c r="P35" s="68">
        <f>EOMONTH(Quarter,-3)</f>
        <v>44651</v>
      </c>
      <c r="Q35" s="68"/>
    </row>
    <row r="36" spans="1:18" ht="13.8" thickBot="1" x14ac:dyDescent="0.3">
      <c r="A36" s="74"/>
      <c r="B36" s="76"/>
      <c r="C36" s="76"/>
      <c r="D36" s="76"/>
      <c r="E36" s="77" t="s">
        <v>83</v>
      </c>
      <c r="F36" s="77"/>
      <c r="G36" s="77"/>
      <c r="H36" s="77"/>
      <c r="I36" s="77"/>
      <c r="J36" s="77"/>
      <c r="K36" s="77"/>
      <c r="L36" s="77"/>
      <c r="M36" s="78"/>
      <c r="N36" s="67">
        <f>EDATE(Quarter+1,-12)</f>
        <v>44378</v>
      </c>
      <c r="O36" s="68"/>
      <c r="P36" s="68">
        <f>EOMONTH(Quarter,0)</f>
        <v>44742</v>
      </c>
      <c r="Q36" s="68"/>
    </row>
    <row r="37" spans="1:18" ht="13.5" customHeight="1" thickBot="1" x14ac:dyDescent="0.3">
      <c r="A37" s="69" t="s">
        <v>38</v>
      </c>
      <c r="B37" s="71" t="s">
        <v>39</v>
      </c>
      <c r="C37" s="71"/>
      <c r="D37" s="71"/>
      <c r="E37" s="61" t="s">
        <v>41</v>
      </c>
      <c r="F37" s="61"/>
      <c r="G37" s="61"/>
      <c r="H37" s="61"/>
      <c r="I37" s="61"/>
      <c r="J37" s="61"/>
      <c r="K37" s="61"/>
      <c r="L37" s="61"/>
      <c r="M37" s="62"/>
      <c r="N37" s="68">
        <f>EDATE(Quarter+1,-12)</f>
        <v>44378</v>
      </c>
      <c r="O37" s="68"/>
      <c r="P37" s="68">
        <f>EOMONTH(Quarter,0)</f>
        <v>44742</v>
      </c>
      <c r="Q37" s="68"/>
    </row>
    <row r="38" spans="1:18" ht="13.8" thickBot="1" x14ac:dyDescent="0.3">
      <c r="A38" s="70"/>
      <c r="B38" s="72"/>
      <c r="C38" s="72"/>
      <c r="D38" s="72"/>
      <c r="E38" s="65" t="s">
        <v>40</v>
      </c>
      <c r="F38" s="65"/>
      <c r="G38" s="65"/>
      <c r="H38" s="65"/>
      <c r="I38" s="65"/>
      <c r="J38" s="65"/>
      <c r="K38" s="65"/>
      <c r="L38" s="65"/>
      <c r="M38" s="66"/>
      <c r="N38" s="67">
        <f>EDATE(Quarter+1,-12)</f>
        <v>44378</v>
      </c>
      <c r="O38" s="68"/>
      <c r="P38" s="68">
        <f>EOMONTH(Quarter,0)</f>
        <v>44742</v>
      </c>
      <c r="Q38" s="68"/>
    </row>
    <row r="39" spans="1:18" ht="6.75" customHeight="1" x14ac:dyDescent="0.25">
      <c r="I39" s="81"/>
      <c r="J39" s="81"/>
      <c r="K39" s="81"/>
      <c r="L39" s="81"/>
      <c r="M39" s="81"/>
      <c r="N39" s="81"/>
      <c r="O39" s="81"/>
      <c r="P39" s="81"/>
      <c r="Q39" s="10"/>
    </row>
    <row r="40" spans="1:18" ht="6.75" customHeight="1" thickBot="1" x14ac:dyDescent="0.3">
      <c r="H40" s="7"/>
      <c r="I40" s="7"/>
      <c r="J40" s="7"/>
      <c r="K40" s="7"/>
      <c r="L40" s="7"/>
      <c r="M40" s="7"/>
      <c r="N40" s="8"/>
      <c r="O40" s="8"/>
    </row>
    <row r="41" spans="1:18" s="56" customFormat="1" ht="12.75" customHeight="1" x14ac:dyDescent="0.25">
      <c r="A41" s="82" t="s">
        <v>3</v>
      </c>
      <c r="B41" s="83"/>
      <c r="C41" s="83"/>
      <c r="D41" s="83"/>
      <c r="E41" s="52">
        <f>EDATE(Quarter+1,-48)</f>
        <v>43282</v>
      </c>
      <c r="F41" s="52">
        <f>EDATE(Quarter+1,-36)</f>
        <v>43647</v>
      </c>
      <c r="G41" s="52">
        <f>EDATE(Quarter+1,-33)</f>
        <v>43739</v>
      </c>
      <c r="H41" s="53">
        <f t="shared" ref="H41:M41" si="5">EDATE(G41,3)</f>
        <v>43831</v>
      </c>
      <c r="I41" s="53">
        <f t="shared" si="5"/>
        <v>43922</v>
      </c>
      <c r="J41" s="53">
        <f t="shared" si="5"/>
        <v>44013</v>
      </c>
      <c r="K41" s="53">
        <f t="shared" si="5"/>
        <v>44105</v>
      </c>
      <c r="L41" s="53">
        <f t="shared" si="5"/>
        <v>44197</v>
      </c>
      <c r="M41" s="53">
        <f t="shared" si="5"/>
        <v>44287</v>
      </c>
      <c r="N41" s="53">
        <f>EDATE(M41,3)</f>
        <v>44378</v>
      </c>
      <c r="O41" s="53">
        <f>EDATE(N41,3)</f>
        <v>44470</v>
      </c>
      <c r="P41" s="53">
        <f>EDATE(O41,3)</f>
        <v>44562</v>
      </c>
      <c r="Q41" s="54">
        <f>EDATE(P41,3)</f>
        <v>44652</v>
      </c>
      <c r="R41" s="55">
        <f>EDATE(Q41,3)</f>
        <v>44743</v>
      </c>
    </row>
    <row r="42" spans="1:18" s="56" customFormat="1" ht="7.5" customHeight="1" x14ac:dyDescent="0.25">
      <c r="A42" s="84"/>
      <c r="B42" s="85"/>
      <c r="C42" s="85"/>
      <c r="D42" s="85"/>
      <c r="E42" s="46" t="s">
        <v>2</v>
      </c>
      <c r="F42" s="46" t="s">
        <v>2</v>
      </c>
      <c r="G42" s="46" t="s">
        <v>2</v>
      </c>
      <c r="H42" s="46" t="s">
        <v>2</v>
      </c>
      <c r="I42" s="47" t="s">
        <v>2</v>
      </c>
      <c r="J42" s="46" t="s">
        <v>2</v>
      </c>
      <c r="K42" s="46" t="s">
        <v>2</v>
      </c>
      <c r="L42" s="46" t="s">
        <v>2</v>
      </c>
      <c r="M42" s="46" t="s">
        <v>2</v>
      </c>
      <c r="N42" s="46" t="s">
        <v>2</v>
      </c>
      <c r="O42" s="46" t="s">
        <v>2</v>
      </c>
      <c r="P42" s="46" t="s">
        <v>2</v>
      </c>
      <c r="Q42" s="48" t="s">
        <v>2</v>
      </c>
      <c r="R42" s="57"/>
    </row>
    <row r="43" spans="1:18" s="56" customFormat="1" ht="10.5" customHeight="1" x14ac:dyDescent="0.25">
      <c r="A43" s="86"/>
      <c r="B43" s="87"/>
      <c r="C43" s="87"/>
      <c r="D43" s="87"/>
      <c r="E43" s="58">
        <f>F41-1</f>
        <v>43646</v>
      </c>
      <c r="F43" s="58">
        <f>G41-1</f>
        <v>43738</v>
      </c>
      <c r="G43" s="58">
        <f t="shared" ref="G43:L43" si="6">H41-1</f>
        <v>43830</v>
      </c>
      <c r="H43" s="59">
        <f t="shared" si="6"/>
        <v>43921</v>
      </c>
      <c r="I43" s="59">
        <f t="shared" si="6"/>
        <v>44012</v>
      </c>
      <c r="J43" s="59">
        <f t="shared" si="6"/>
        <v>44104</v>
      </c>
      <c r="K43" s="59">
        <f t="shared" si="6"/>
        <v>44196</v>
      </c>
      <c r="L43" s="59">
        <f t="shared" si="6"/>
        <v>44286</v>
      </c>
      <c r="M43" s="59">
        <f>N41-1</f>
        <v>44377</v>
      </c>
      <c r="N43" s="59">
        <f>O41-1</f>
        <v>44469</v>
      </c>
      <c r="O43" s="59">
        <f>P41-1</f>
        <v>44561</v>
      </c>
      <c r="P43" s="59">
        <f>Q41-1</f>
        <v>44651</v>
      </c>
      <c r="Q43" s="60">
        <f>R41-1</f>
        <v>44742</v>
      </c>
      <c r="R43" s="57"/>
    </row>
    <row r="44" spans="1:18" ht="12.75" customHeight="1" x14ac:dyDescent="0.25">
      <c r="A44" s="88" t="s">
        <v>5</v>
      </c>
      <c r="B44" s="89"/>
      <c r="C44" s="89"/>
      <c r="D44" s="89"/>
      <c r="E44" s="11"/>
      <c r="F44" s="11"/>
      <c r="G44" s="21"/>
      <c r="H44" s="11"/>
      <c r="I44" s="11"/>
      <c r="J44" s="11"/>
      <c r="K44" s="11"/>
      <c r="L44" s="13"/>
      <c r="M44" s="13"/>
      <c r="N44" s="13"/>
      <c r="O44" s="13"/>
      <c r="P44" s="11"/>
      <c r="Q44" s="12"/>
      <c r="R44" s="44"/>
    </row>
    <row r="45" spans="1:18" ht="12.75" customHeight="1" x14ac:dyDescent="0.25">
      <c r="A45" s="79" t="s">
        <v>4</v>
      </c>
      <c r="B45" s="80"/>
      <c r="C45" s="80"/>
      <c r="D45" s="80"/>
      <c r="E45" s="11"/>
      <c r="F45" s="11"/>
      <c r="G45" s="21"/>
      <c r="H45" s="11"/>
      <c r="I45" s="11"/>
      <c r="J45" s="25"/>
      <c r="K45" s="25"/>
      <c r="L45" s="25"/>
      <c r="M45" s="25"/>
      <c r="N45" s="11"/>
      <c r="O45" s="14"/>
      <c r="P45" s="14"/>
      <c r="Q45" s="15"/>
      <c r="R45" s="44"/>
    </row>
    <row r="46" spans="1:18" ht="12.75" customHeight="1" x14ac:dyDescent="0.25">
      <c r="A46" s="79" t="s">
        <v>6</v>
      </c>
      <c r="B46" s="80"/>
      <c r="C46" s="80"/>
      <c r="D46" s="80"/>
      <c r="E46" s="11"/>
      <c r="F46" s="11"/>
      <c r="G46" s="21"/>
      <c r="H46" s="11"/>
      <c r="I46" s="11"/>
      <c r="J46" s="11"/>
      <c r="K46" s="11"/>
      <c r="L46" s="13"/>
      <c r="M46" s="13"/>
      <c r="N46" s="13"/>
      <c r="O46" s="13"/>
      <c r="P46" s="14"/>
      <c r="Q46" s="15"/>
      <c r="R46" s="44"/>
    </row>
    <row r="47" spans="1:18" ht="12.75" customHeight="1" x14ac:dyDescent="0.25">
      <c r="A47" s="79" t="s">
        <v>7</v>
      </c>
      <c r="B47" s="80"/>
      <c r="C47" s="80"/>
      <c r="D47" s="80"/>
      <c r="E47" s="11"/>
      <c r="F47" s="11"/>
      <c r="G47" s="21"/>
      <c r="H47" s="25"/>
      <c r="I47" s="25"/>
      <c r="J47" s="25"/>
      <c r="K47" s="25"/>
      <c r="L47" s="11"/>
      <c r="M47" s="11"/>
      <c r="N47" s="11"/>
      <c r="O47" s="14"/>
      <c r="P47" s="14"/>
      <c r="Q47" s="15"/>
      <c r="R47" s="44"/>
    </row>
    <row r="48" spans="1:18" ht="12.75" customHeight="1" x14ac:dyDescent="0.25">
      <c r="A48" s="79" t="s">
        <v>8</v>
      </c>
      <c r="B48" s="80"/>
      <c r="C48" s="80"/>
      <c r="D48" s="80"/>
      <c r="E48" s="11"/>
      <c r="F48" s="11"/>
      <c r="G48" s="21"/>
      <c r="H48" s="11"/>
      <c r="I48" s="14"/>
      <c r="J48" s="14"/>
      <c r="K48" s="14"/>
      <c r="L48" s="14"/>
      <c r="M48" s="14"/>
      <c r="N48" s="13"/>
      <c r="O48" s="13"/>
      <c r="P48" s="13"/>
      <c r="Q48" s="16"/>
      <c r="R48" s="44"/>
    </row>
    <row r="49" spans="1:22" ht="12.75" customHeight="1" x14ac:dyDescent="0.25">
      <c r="A49" s="63" t="s">
        <v>67</v>
      </c>
      <c r="B49" s="64"/>
      <c r="C49" s="64"/>
      <c r="D49" s="64"/>
      <c r="E49" s="11"/>
      <c r="F49" s="11"/>
      <c r="G49" s="21"/>
      <c r="H49" s="11"/>
      <c r="I49" s="14"/>
      <c r="J49" s="14"/>
      <c r="K49" s="14"/>
      <c r="L49" s="13"/>
      <c r="M49" s="13"/>
      <c r="N49" s="13"/>
      <c r="O49" s="13"/>
      <c r="P49" s="11"/>
      <c r="Q49" s="12"/>
      <c r="R49" s="44"/>
      <c r="V49" s="20"/>
    </row>
    <row r="50" spans="1:22" ht="12.75" customHeight="1" x14ac:dyDescent="0.25">
      <c r="A50" s="63" t="s">
        <v>68</v>
      </c>
      <c r="B50" s="64"/>
      <c r="C50" s="64"/>
      <c r="D50" s="64"/>
      <c r="E50" s="11"/>
      <c r="F50" s="11"/>
      <c r="G50" s="21"/>
      <c r="H50" s="11"/>
      <c r="I50" s="11"/>
      <c r="J50" s="25"/>
      <c r="K50" s="25"/>
      <c r="L50" s="25"/>
      <c r="M50" s="25"/>
      <c r="N50" s="11"/>
      <c r="O50" s="11"/>
      <c r="P50" s="11"/>
      <c r="Q50" s="12"/>
    </row>
    <row r="51" spans="1:22" ht="12.75" customHeight="1" x14ac:dyDescent="0.25">
      <c r="A51" s="63" t="s">
        <v>69</v>
      </c>
      <c r="B51" s="64"/>
      <c r="C51" s="64"/>
      <c r="D51" s="64"/>
      <c r="E51" s="11"/>
      <c r="F51" s="11"/>
      <c r="G51" s="21"/>
      <c r="H51" s="11"/>
      <c r="I51" s="11"/>
      <c r="J51" s="11"/>
      <c r="K51" s="11"/>
      <c r="L51" s="13"/>
      <c r="M51" s="13"/>
      <c r="N51" s="13"/>
      <c r="O51" s="13"/>
      <c r="P51" s="11"/>
      <c r="Q51" s="12"/>
    </row>
    <row r="52" spans="1:22" ht="12.75" customHeight="1" x14ac:dyDescent="0.25">
      <c r="A52" s="63" t="s">
        <v>70</v>
      </c>
      <c r="B52" s="64"/>
      <c r="C52" s="64"/>
      <c r="D52" s="64"/>
      <c r="E52" s="11"/>
      <c r="F52" s="11"/>
      <c r="G52" s="21"/>
      <c r="H52" s="11"/>
      <c r="I52" s="11"/>
      <c r="J52" s="25"/>
      <c r="K52" s="25"/>
      <c r="L52" s="25"/>
      <c r="M52" s="25"/>
      <c r="N52" s="11"/>
      <c r="O52" s="11"/>
      <c r="P52" s="11"/>
      <c r="Q52" s="12"/>
      <c r="R52" s="44"/>
    </row>
    <row r="53" spans="1:22" ht="12.75" customHeight="1" x14ac:dyDescent="0.25">
      <c r="A53" s="63" t="s">
        <v>71</v>
      </c>
      <c r="B53" s="64"/>
      <c r="C53" s="64"/>
      <c r="D53" s="64"/>
      <c r="E53" s="11"/>
      <c r="F53" s="11"/>
      <c r="G53" s="21"/>
      <c r="H53" s="11"/>
      <c r="I53" s="11"/>
      <c r="J53" s="11"/>
      <c r="K53" s="11"/>
      <c r="L53" s="13"/>
      <c r="M53" s="13"/>
      <c r="N53" s="13"/>
      <c r="O53" s="13"/>
      <c r="P53" s="11"/>
      <c r="Q53" s="12"/>
      <c r="R53" s="44"/>
    </row>
    <row r="54" spans="1:22" ht="12.75" customHeight="1" x14ac:dyDescent="0.25">
      <c r="A54" s="63" t="s">
        <v>72</v>
      </c>
      <c r="B54" s="64"/>
      <c r="C54" s="64"/>
      <c r="D54" s="64"/>
      <c r="E54" s="11"/>
      <c r="F54" s="11"/>
      <c r="G54" s="21"/>
      <c r="H54" s="25"/>
      <c r="I54" s="25"/>
      <c r="J54" s="25"/>
      <c r="K54" s="25"/>
      <c r="L54" s="11"/>
      <c r="M54" s="11"/>
      <c r="N54" s="11"/>
      <c r="O54" s="11"/>
      <c r="P54" s="11"/>
      <c r="Q54" s="12"/>
    </row>
    <row r="55" spans="1:22" ht="12.75" customHeight="1" x14ac:dyDescent="0.25">
      <c r="A55" s="63" t="s">
        <v>73</v>
      </c>
      <c r="B55" s="64"/>
      <c r="C55" s="64"/>
      <c r="D55" s="64"/>
      <c r="E55" s="11"/>
      <c r="F55" s="11"/>
      <c r="G55" s="21"/>
      <c r="H55" s="13"/>
      <c r="I55" s="13"/>
      <c r="J55" s="13"/>
      <c r="K55" s="13"/>
      <c r="L55" s="13"/>
      <c r="M55" s="13"/>
      <c r="N55" s="13"/>
      <c r="O55" s="13"/>
      <c r="P55" s="11"/>
      <c r="Q55" s="12"/>
    </row>
    <row r="56" spans="1:22" ht="12.75" customHeight="1" x14ac:dyDescent="0.25">
      <c r="A56" s="63" t="s">
        <v>74</v>
      </c>
      <c r="B56" s="64"/>
      <c r="C56" s="64"/>
      <c r="D56" s="64"/>
      <c r="E56" s="11"/>
      <c r="F56" s="11"/>
      <c r="G56" s="21"/>
      <c r="H56" s="25"/>
      <c r="I56" s="25"/>
      <c r="J56" s="25"/>
      <c r="K56" s="25"/>
      <c r="L56" s="11"/>
      <c r="M56" s="11"/>
      <c r="N56" s="11"/>
      <c r="O56" s="11"/>
      <c r="P56" s="11"/>
      <c r="Q56" s="12"/>
    </row>
    <row r="57" spans="1:22" ht="12.75" customHeight="1" x14ac:dyDescent="0.25">
      <c r="A57" s="63" t="s">
        <v>75</v>
      </c>
      <c r="B57" s="64"/>
      <c r="C57" s="64"/>
      <c r="D57" s="64"/>
      <c r="E57" s="11"/>
      <c r="F57" s="11"/>
      <c r="G57" s="21"/>
      <c r="H57" s="11"/>
      <c r="I57" s="11"/>
      <c r="J57" s="11"/>
      <c r="K57" s="11"/>
      <c r="L57" s="11"/>
      <c r="M57" s="11"/>
      <c r="N57" s="13"/>
      <c r="O57" s="13"/>
      <c r="P57" s="13"/>
      <c r="Q57" s="16"/>
    </row>
    <row r="58" spans="1:22" ht="12.75" customHeight="1" x14ac:dyDescent="0.25">
      <c r="A58" s="63" t="s">
        <v>76</v>
      </c>
      <c r="B58" s="64"/>
      <c r="C58" s="64"/>
      <c r="D58" s="64"/>
      <c r="E58" s="11"/>
      <c r="F58" s="11"/>
      <c r="G58" s="21"/>
      <c r="H58" s="11"/>
      <c r="I58" s="11"/>
      <c r="J58" s="11"/>
      <c r="K58" s="11"/>
      <c r="L58" s="11"/>
      <c r="M58" s="11"/>
      <c r="N58" s="25"/>
      <c r="O58" s="25"/>
      <c r="P58" s="25"/>
      <c r="Q58" s="26"/>
    </row>
    <row r="59" spans="1:22" ht="12.75" customHeight="1" x14ac:dyDescent="0.25">
      <c r="A59" s="79" t="s">
        <v>9</v>
      </c>
      <c r="B59" s="80"/>
      <c r="C59" s="80"/>
      <c r="D59" s="80"/>
      <c r="E59" s="11"/>
      <c r="F59" s="11"/>
      <c r="G59" s="21"/>
      <c r="H59" s="11"/>
      <c r="I59" s="11"/>
      <c r="J59" s="11"/>
      <c r="K59" s="11"/>
      <c r="L59" s="11"/>
      <c r="M59" s="11"/>
      <c r="N59" s="13"/>
      <c r="O59" s="13"/>
      <c r="P59" s="13"/>
      <c r="Q59" s="16"/>
    </row>
    <row r="60" spans="1:22" ht="12.75" customHeight="1" x14ac:dyDescent="0.25">
      <c r="A60" s="79" t="s">
        <v>10</v>
      </c>
      <c r="B60" s="80"/>
      <c r="C60" s="80"/>
      <c r="D60" s="80"/>
      <c r="E60" s="11"/>
      <c r="F60" s="11"/>
      <c r="G60" s="21"/>
      <c r="H60" s="11"/>
      <c r="I60" s="11"/>
      <c r="J60" s="11"/>
      <c r="K60" s="11"/>
      <c r="L60" s="11"/>
      <c r="M60" s="11"/>
      <c r="N60" s="25"/>
      <c r="O60" s="25"/>
      <c r="P60" s="25"/>
      <c r="Q60" s="26"/>
    </row>
    <row r="61" spans="1:22" ht="12.75" customHeight="1" x14ac:dyDescent="0.25">
      <c r="A61" s="100" t="s">
        <v>11</v>
      </c>
      <c r="B61" s="101"/>
      <c r="C61" s="101"/>
      <c r="D61" s="101"/>
      <c r="E61" s="11"/>
      <c r="F61" s="11"/>
      <c r="G61" s="21"/>
      <c r="H61" s="11"/>
      <c r="I61" s="11"/>
      <c r="J61" s="11"/>
      <c r="K61" s="11"/>
      <c r="L61" s="11"/>
      <c r="M61" s="11"/>
      <c r="N61" s="13"/>
      <c r="O61" s="13"/>
      <c r="P61" s="13"/>
      <c r="Q61" s="16"/>
    </row>
    <row r="62" spans="1:22" ht="12.75" customHeight="1" x14ac:dyDescent="0.25">
      <c r="A62" s="100" t="s">
        <v>12</v>
      </c>
      <c r="B62" s="101"/>
      <c r="C62" s="101"/>
      <c r="D62" s="101"/>
      <c r="E62" s="27"/>
      <c r="F62" s="27"/>
      <c r="G62" s="28"/>
      <c r="H62" s="25"/>
      <c r="I62" s="25"/>
      <c r="J62" s="25"/>
      <c r="K62" s="25"/>
      <c r="L62" s="25"/>
      <c r="M62" s="25"/>
      <c r="N62" s="11"/>
      <c r="O62" s="11"/>
      <c r="P62" s="11"/>
      <c r="Q62" s="12"/>
    </row>
    <row r="63" spans="1:22" ht="12.75" customHeight="1" x14ac:dyDescent="0.25">
      <c r="A63" s="100" t="s">
        <v>81</v>
      </c>
      <c r="B63" s="101"/>
      <c r="C63" s="101"/>
      <c r="D63" s="101"/>
      <c r="E63" s="11"/>
      <c r="F63" s="11"/>
      <c r="G63" s="21"/>
      <c r="H63" s="11"/>
      <c r="I63" s="11"/>
      <c r="J63" s="13"/>
      <c r="K63" s="13"/>
      <c r="L63" s="13"/>
      <c r="M63" s="13"/>
      <c r="N63" s="13"/>
      <c r="O63" s="13"/>
      <c r="P63" s="13"/>
      <c r="Q63" s="16"/>
    </row>
    <row r="64" spans="1:22" ht="12.75" customHeight="1" x14ac:dyDescent="0.25">
      <c r="A64" s="63" t="s">
        <v>77</v>
      </c>
      <c r="B64" s="64"/>
      <c r="C64" s="64"/>
      <c r="D64" s="64"/>
      <c r="E64" s="11"/>
      <c r="F64" s="11"/>
      <c r="G64" s="21"/>
      <c r="H64" s="11"/>
      <c r="I64" s="11"/>
      <c r="J64" s="11"/>
      <c r="K64" s="11"/>
      <c r="L64" s="11"/>
      <c r="M64" s="11"/>
      <c r="N64" s="13"/>
      <c r="O64" s="13"/>
      <c r="P64" s="13"/>
      <c r="Q64" s="16"/>
    </row>
    <row r="65" spans="1:17" ht="12.75" customHeight="1" x14ac:dyDescent="0.25">
      <c r="A65" s="63" t="s">
        <v>78</v>
      </c>
      <c r="B65" s="64"/>
      <c r="C65" s="64"/>
      <c r="D65" s="64"/>
      <c r="E65" s="11"/>
      <c r="F65" s="11"/>
      <c r="G65" s="21"/>
      <c r="H65" s="11"/>
      <c r="I65" s="11"/>
      <c r="J65" s="11"/>
      <c r="K65" s="21"/>
      <c r="L65" s="11"/>
      <c r="M65" s="11"/>
      <c r="N65" s="25"/>
      <c r="O65" s="25"/>
      <c r="P65" s="25"/>
      <c r="Q65" s="26"/>
    </row>
    <row r="66" spans="1:17" ht="12.75" customHeight="1" x14ac:dyDescent="0.25">
      <c r="A66" s="63" t="s">
        <v>79</v>
      </c>
      <c r="B66" s="64"/>
      <c r="C66" s="64"/>
      <c r="D66" s="64"/>
      <c r="E66" s="11"/>
      <c r="F66" s="11"/>
      <c r="G66" s="21"/>
      <c r="H66" s="11"/>
      <c r="I66" s="11"/>
      <c r="J66" s="13"/>
      <c r="K66" s="13"/>
      <c r="L66" s="13"/>
      <c r="M66" s="13"/>
      <c r="N66" s="11"/>
      <c r="O66" s="11"/>
      <c r="P66" s="11"/>
      <c r="Q66" s="12"/>
    </row>
    <row r="67" spans="1:17" ht="12.75" customHeight="1" x14ac:dyDescent="0.25">
      <c r="A67" s="63" t="s">
        <v>80</v>
      </c>
      <c r="B67" s="64"/>
      <c r="C67" s="64"/>
      <c r="D67" s="64"/>
      <c r="E67" s="11"/>
      <c r="F67" s="11"/>
      <c r="G67" s="21"/>
      <c r="H67" s="11"/>
      <c r="I67" s="11"/>
      <c r="J67" s="25"/>
      <c r="K67" s="25"/>
      <c r="L67" s="25"/>
      <c r="M67" s="25"/>
      <c r="N67" s="11"/>
      <c r="O67" s="11"/>
      <c r="P67" s="11"/>
      <c r="Q67" s="12"/>
    </row>
    <row r="68" spans="1:17" ht="12.75" customHeight="1" x14ac:dyDescent="0.25">
      <c r="A68" s="79" t="s">
        <v>13</v>
      </c>
      <c r="B68" s="80"/>
      <c r="C68" s="80"/>
      <c r="D68" s="80"/>
      <c r="E68" s="11"/>
      <c r="F68" s="11"/>
      <c r="G68" s="21"/>
      <c r="H68" s="11"/>
      <c r="I68" s="11"/>
      <c r="J68" s="11"/>
      <c r="K68" s="11"/>
      <c r="L68" s="11"/>
      <c r="M68" s="13"/>
      <c r="N68" s="13"/>
      <c r="O68" s="13"/>
      <c r="P68" s="13"/>
      <c r="Q68" s="12"/>
    </row>
    <row r="69" spans="1:17" ht="12.75" customHeight="1" x14ac:dyDescent="0.25">
      <c r="A69" s="79" t="s">
        <v>14</v>
      </c>
      <c r="B69" s="80"/>
      <c r="C69" s="80"/>
      <c r="D69" s="80"/>
      <c r="E69" s="11"/>
      <c r="F69" s="11"/>
      <c r="G69" s="22"/>
      <c r="H69" s="18"/>
      <c r="I69" s="18"/>
      <c r="J69" s="18"/>
      <c r="K69" s="18"/>
      <c r="L69" s="18"/>
      <c r="M69" s="18"/>
      <c r="N69" s="29"/>
      <c r="O69" s="29"/>
      <c r="P69" s="29"/>
      <c r="Q69" s="26"/>
    </row>
    <row r="70" spans="1:17" ht="12.75" customHeight="1" x14ac:dyDescent="0.25">
      <c r="A70" s="79" t="s">
        <v>15</v>
      </c>
      <c r="B70" s="80"/>
      <c r="C70" s="80"/>
      <c r="D70" s="80"/>
      <c r="E70" s="11"/>
      <c r="F70" s="11"/>
      <c r="G70" s="22"/>
      <c r="H70" s="18"/>
      <c r="I70" s="18"/>
      <c r="J70" s="18"/>
      <c r="K70" s="18"/>
      <c r="L70" s="18"/>
      <c r="M70" s="18"/>
      <c r="N70" s="19"/>
      <c r="O70" s="19"/>
      <c r="P70" s="19"/>
      <c r="Q70" s="16"/>
    </row>
    <row r="71" spans="1:17" ht="13.5" customHeight="1" thickBot="1" x14ac:dyDescent="0.3">
      <c r="A71" s="90" t="s">
        <v>16</v>
      </c>
      <c r="B71" s="91"/>
      <c r="C71" s="91"/>
      <c r="D71" s="91"/>
      <c r="E71" s="17"/>
      <c r="F71" s="17"/>
      <c r="G71" s="23"/>
      <c r="H71" s="17"/>
      <c r="I71" s="17"/>
      <c r="J71" s="17"/>
      <c r="K71" s="17"/>
      <c r="L71" s="17"/>
      <c r="M71" s="17"/>
      <c r="N71" s="30"/>
      <c r="O71" s="30"/>
      <c r="P71" s="30"/>
      <c r="Q71" s="31"/>
    </row>
    <row r="72" spans="1:17" ht="9.75" customHeight="1" x14ac:dyDescent="0.25">
      <c r="A72" s="92"/>
      <c r="B72" s="93"/>
      <c r="C72" s="94"/>
      <c r="D72" s="94"/>
      <c r="E72" s="94"/>
      <c r="F72" s="35"/>
      <c r="G72" s="35"/>
    </row>
    <row r="75" spans="1:17" x14ac:dyDescent="0.25">
      <c r="D75" s="51"/>
      <c r="E75" s="32"/>
      <c r="F75" s="32"/>
      <c r="G75" s="32"/>
      <c r="H75" s="32"/>
      <c r="I75" s="20"/>
    </row>
    <row r="76" spans="1:17" x14ac:dyDescent="0.25">
      <c r="D76" s="51"/>
      <c r="E76" s="33"/>
      <c r="F76" s="33"/>
      <c r="G76" s="33"/>
      <c r="H76" s="33"/>
      <c r="I76" s="20"/>
    </row>
    <row r="77" spans="1:17" x14ac:dyDescent="0.25">
      <c r="D77" s="51"/>
      <c r="E77" s="32"/>
      <c r="F77" s="32"/>
      <c r="G77" s="32"/>
      <c r="H77" s="32"/>
      <c r="I77" s="20"/>
    </row>
    <row r="78" spans="1:17" x14ac:dyDescent="0.25">
      <c r="D78" s="51"/>
      <c r="E78" s="20"/>
      <c r="F78" s="20"/>
      <c r="G78" s="20"/>
      <c r="H78" s="20"/>
      <c r="I78" s="20"/>
    </row>
    <row r="79" spans="1:17" x14ac:dyDescent="0.25">
      <c r="D79" s="51"/>
      <c r="E79" s="20"/>
      <c r="F79" s="20"/>
      <c r="G79" s="20"/>
      <c r="H79" s="20"/>
      <c r="I79" s="20"/>
    </row>
  </sheetData>
  <mergeCells count="153">
    <mergeCell ref="P8:Q8"/>
    <mergeCell ref="A9:A10"/>
    <mergeCell ref="A13:A14"/>
    <mergeCell ref="B13:D14"/>
    <mergeCell ref="E14:K14"/>
    <mergeCell ref="L14:M14"/>
    <mergeCell ref="A66:D66"/>
    <mergeCell ref="A67:D67"/>
    <mergeCell ref="N13:O14"/>
    <mergeCell ref="P13:Q14"/>
    <mergeCell ref="A11:A12"/>
    <mergeCell ref="B11:D12"/>
    <mergeCell ref="P11:Q11"/>
    <mergeCell ref="B15:D16"/>
    <mergeCell ref="E15:M15"/>
    <mergeCell ref="N15:O15"/>
    <mergeCell ref="P15:Q15"/>
    <mergeCell ref="E16:M16"/>
    <mergeCell ref="N16:O16"/>
    <mergeCell ref="P16:Q16"/>
    <mergeCell ref="B9:D10"/>
    <mergeCell ref="P9:Q9"/>
    <mergeCell ref="P10:Q10"/>
    <mergeCell ref="F1:N1"/>
    <mergeCell ref="F3:K3"/>
    <mergeCell ref="L3:M3"/>
    <mergeCell ref="I5:J5"/>
    <mergeCell ref="L5:M5"/>
    <mergeCell ref="I6:J6"/>
    <mergeCell ref="L6:M6"/>
    <mergeCell ref="E13:K13"/>
    <mergeCell ref="L13:M13"/>
    <mergeCell ref="E11:M11"/>
    <mergeCell ref="N11:O11"/>
    <mergeCell ref="E12:M12"/>
    <mergeCell ref="N12:O12"/>
    <mergeCell ref="E9:M9"/>
    <mergeCell ref="N9:O9"/>
    <mergeCell ref="E10:M10"/>
    <mergeCell ref="N10:O10"/>
    <mergeCell ref="N8:O8"/>
    <mergeCell ref="P12:Q12"/>
    <mergeCell ref="B19:D20"/>
    <mergeCell ref="E19:M19"/>
    <mergeCell ref="N19:O19"/>
    <mergeCell ref="P19:Q19"/>
    <mergeCell ref="E20:M20"/>
    <mergeCell ref="N20:O20"/>
    <mergeCell ref="P20:Q20"/>
    <mergeCell ref="A17:A18"/>
    <mergeCell ref="B17:D18"/>
    <mergeCell ref="E17:M17"/>
    <mergeCell ref="N17:O17"/>
    <mergeCell ref="P17:Q17"/>
    <mergeCell ref="E18:M18"/>
    <mergeCell ref="N18:O18"/>
    <mergeCell ref="P18:Q18"/>
    <mergeCell ref="B23:D24"/>
    <mergeCell ref="E23:M23"/>
    <mergeCell ref="N23:O23"/>
    <mergeCell ref="P23:Q23"/>
    <mergeCell ref="E24:M24"/>
    <mergeCell ref="N24:O24"/>
    <mergeCell ref="P24:Q24"/>
    <mergeCell ref="L25:M25"/>
    <mergeCell ref="B21:D22"/>
    <mergeCell ref="E21:M21"/>
    <mergeCell ref="N21:O21"/>
    <mergeCell ref="P21:Q21"/>
    <mergeCell ref="E22:M22"/>
    <mergeCell ref="N22:O22"/>
    <mergeCell ref="P22:Q22"/>
    <mergeCell ref="E35:M35"/>
    <mergeCell ref="A25:A26"/>
    <mergeCell ref="B25:D26"/>
    <mergeCell ref="N25:O25"/>
    <mergeCell ref="P25:Q25"/>
    <mergeCell ref="E26:M26"/>
    <mergeCell ref="N26:O26"/>
    <mergeCell ref="P26:Q26"/>
    <mergeCell ref="E25:K25"/>
    <mergeCell ref="A29:A30"/>
    <mergeCell ref="B29:D30"/>
    <mergeCell ref="E29:M30"/>
    <mergeCell ref="A27:A28"/>
    <mergeCell ref="B27:D28"/>
    <mergeCell ref="E27:M27"/>
    <mergeCell ref="N27:O27"/>
    <mergeCell ref="P27:Q27"/>
    <mergeCell ref="N28:O28"/>
    <mergeCell ref="P28:Q28"/>
    <mergeCell ref="E28:K28"/>
    <mergeCell ref="L28:M28"/>
    <mergeCell ref="N29:O30"/>
    <mergeCell ref="P29:Q30"/>
    <mergeCell ref="A71:D71"/>
    <mergeCell ref="A72:E72"/>
    <mergeCell ref="B31:D32"/>
    <mergeCell ref="B33:D34"/>
    <mergeCell ref="E31:M31"/>
    <mergeCell ref="E32:M32"/>
    <mergeCell ref="E33:M33"/>
    <mergeCell ref="E34:M34"/>
    <mergeCell ref="A60:D60"/>
    <mergeCell ref="A61:D61"/>
    <mergeCell ref="A62:D62"/>
    <mergeCell ref="A63:D63"/>
    <mergeCell ref="A65:D65"/>
    <mergeCell ref="A68:D68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69:D69"/>
    <mergeCell ref="A70:D70"/>
    <mergeCell ref="A52:D52"/>
    <mergeCell ref="A53:D53"/>
    <mergeCell ref="I39:P39"/>
    <mergeCell ref="A41:D43"/>
    <mergeCell ref="A44:D44"/>
    <mergeCell ref="A45:D45"/>
    <mergeCell ref="A46:D46"/>
    <mergeCell ref="A47:D47"/>
    <mergeCell ref="E37:M37"/>
    <mergeCell ref="A64:D64"/>
    <mergeCell ref="E38:M38"/>
    <mergeCell ref="N31:O31"/>
    <mergeCell ref="P31:Q31"/>
    <mergeCell ref="N32:O32"/>
    <mergeCell ref="P32:Q32"/>
    <mergeCell ref="N33:O33"/>
    <mergeCell ref="P33:Q33"/>
    <mergeCell ref="A37:A38"/>
    <mergeCell ref="B37:D38"/>
    <mergeCell ref="N37:O37"/>
    <mergeCell ref="P37:Q37"/>
    <mergeCell ref="N38:O38"/>
    <mergeCell ref="P38:Q38"/>
    <mergeCell ref="A35:A36"/>
    <mergeCell ref="B35:D36"/>
    <mergeCell ref="N35:O35"/>
    <mergeCell ref="P35:Q35"/>
    <mergeCell ref="N36:O36"/>
    <mergeCell ref="P36:Q36"/>
    <mergeCell ref="N34:O34"/>
    <mergeCell ref="P34:Q34"/>
    <mergeCell ref="E36:M36"/>
  </mergeCells>
  <dataValidations count="4">
    <dataValidation showDropDown="1" showInputMessage="1" showErrorMessage="1" sqref="K5" xr:uid="{0C561B8D-0A1B-4F0E-9B89-CE3072A9B597}"/>
    <dataValidation type="list" allowBlank="1" showInputMessage="1" showErrorMessage="1" sqref="L3:M3" xr:uid="{FB86D27E-AA4E-4381-8CF5-FD21455F75A8}">
      <formula1>QTR_END</formula1>
    </dataValidation>
    <dataValidation type="list" allowBlank="1" showInputMessage="1" showErrorMessage="1" sqref="J7" xr:uid="{E47FD458-57DD-44F2-8472-F1DBA192B1DE}">
      <formula1>"1,2,3,4"</formula1>
    </dataValidation>
    <dataValidation type="list" allowBlank="1" showInputMessage="1" showErrorMessage="1" sqref="E7:G7" xr:uid="{3B6AF947-EF87-4760-A00C-627767C17B5B}">
      <formula1>"2009,2010,2011,2012,2013"</formula1>
    </dataValidation>
  </dataValidations>
  <hyperlinks>
    <hyperlink ref="L14:M14" r:id="rId1" display="Federal Reports: ETA 9173" xr:uid="{96D32A23-3F5A-4DD3-B48C-3595361E3695}"/>
  </hyperlinks>
  <printOptions horizontalCentered="1"/>
  <pageMargins left="0.25" right="0.25" top="0.25" bottom="0.25" header="0.25" footer="0.25"/>
  <pageSetup paperSize="5" scale="88" orientation="landscape" r:id="rId2"/>
  <headerFooter alignWithMargins="0"/>
  <colBreaks count="1" manualBreakCount="1">
    <brk id="17" max="1048575" man="1"/>
  </colBreaks>
  <ignoredErrors>
    <ignoredError sqref="N9:Q9 N11:Q12 N19:Q19 N18:O18 Q18 N22:Q34 N20:O20 Q20 O21 N5:N6 K5:K6 Q21 E41:Q43 R41 N15:Q15 N13 P13" unlockedFormula="1"/>
    <ignoredError sqref="N10:Q10 N16:Q16 P18 P20 N21 N35:Q35 N17:Q17" formula="1" unlockedFormula="1"/>
    <ignoredError sqref="P2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8E00929398344E93D5936A7321B326" ma:contentTypeVersion="17" ma:contentTypeDescription="Create a new document." ma:contentTypeScope="" ma:versionID="9fd3e0b04183f7aae991d9ad44960115">
  <xsd:schema xmlns:xsd="http://www.w3.org/2001/XMLSchema" xmlns:xs="http://www.w3.org/2001/XMLSchema" xmlns:p="http://schemas.microsoft.com/office/2006/metadata/properties" xmlns:ns2="5ba8cbed-a5ed-4227-ab51-fd731f15a86f" xmlns:ns3="f4888b62-0d9a-4492-9f55-b3f9fde0a792" targetNamespace="http://schemas.microsoft.com/office/2006/metadata/properties" ma:root="true" ma:fieldsID="dcea46f1bb711d53f4e5bbe493b1d4c6" ns2:_="" ns3:_="">
    <xsd:import namespace="5ba8cbed-a5ed-4227-ab51-fd731f15a86f"/>
    <xsd:import namespace="f4888b62-0d9a-4492-9f55-b3f9fde0a7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cbed-a5ed-4227-ab51-fd731f15a8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583e4bb-b09e-4ee6-8f5e-975b757fa5b4}" ma:internalName="TaxCatchAll" ma:showField="CatchAllData" ma:web="5ba8cbed-a5ed-4227-ab51-fd731f15a8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88b62-0d9a-4492-9f55-b3f9fde0a7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77da7e5-a280-41e5-a128-a65b9c1bf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4888b62-0d9a-4492-9f55-b3f9fde0a792" xsi:nil="true"/>
    <lcf76f155ced4ddcb4097134ff3c332f xmlns="f4888b62-0d9a-4492-9f55-b3f9fde0a792">
      <Terms xmlns="http://schemas.microsoft.com/office/infopath/2007/PartnerControls"/>
    </lcf76f155ced4ddcb4097134ff3c332f>
    <TaxCatchAll xmlns="5ba8cbed-a5ed-4227-ab51-fd731f15a86f" xsi:nil="true"/>
  </documentManagement>
</p:properties>
</file>

<file path=customXml/itemProps1.xml><?xml version="1.0" encoding="utf-8"?>
<ds:datastoreItem xmlns:ds="http://schemas.openxmlformats.org/officeDocument/2006/customXml" ds:itemID="{CA30904A-0920-4AE5-AA71-8BF479288A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BADC8-BB31-4075-A09C-BAD537F9B0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cbed-a5ed-4227-ab51-fd731f15a86f"/>
    <ds:schemaRef ds:uri="f4888b62-0d9a-4492-9f55-b3f9fde0a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682AF4-8BCC-4E9C-825B-0FAE5676E43A}">
  <ds:schemaRefs>
    <ds:schemaRef ds:uri="http://schemas.microsoft.com/office/infopath/2007/PartnerControls"/>
    <ds:schemaRef ds:uri="f4888b62-0d9a-4492-9f55-b3f9fde0a792"/>
    <ds:schemaRef ds:uri="5ba8cbed-a5ed-4227-ab51-fd731f15a86f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Data</vt:lpstr>
      <vt:lpstr>Dates</vt:lpstr>
      <vt:lpstr>Dates!Print_Area</vt:lpstr>
      <vt:lpstr>Dates!Print_Titles</vt:lpstr>
      <vt:lpstr>QTR_END</vt:lpstr>
      <vt:lpstr>Dates!Quarter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Daniel.Harper@deo.myflorida.com;jbarreiros@careersourceflorida.com</dc:creator>
  <cp:lastModifiedBy>Barker Powell</cp:lastModifiedBy>
  <cp:lastPrinted>2022-10-14T14:28:18Z</cp:lastPrinted>
  <dcterms:created xsi:type="dcterms:W3CDTF">1996-10-14T23:33:28Z</dcterms:created>
  <dcterms:modified xsi:type="dcterms:W3CDTF">2022-10-17T17:11:06Z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0x0101001C8E00929398344E93D5936A7321B326</vt:lpwstr>
  </property>
  <property fmtid="{D5CDD505-2E9C-101B-9397-08002B2CF9AE}" pid="3" name="MediaServiceImageTags">
    <vt:lpwstr/>
  </property>
</Properties>
</file>